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cuments\Paola iiSBE\MED\WP 3\Final version SBTool e SNTool\"/>
    </mc:Choice>
  </mc:AlternateContent>
  <xr:revisionPtr revIDLastSave="0" documentId="13_ncr:1_{8453AC62-BA0B-4CF1-9540-4D0A8E003DEE}" xr6:coauthVersionLast="45" xr6:coauthVersionMax="45" xr10:uidLastSave="{00000000-0000-0000-0000-000000000000}"/>
  <bookViews>
    <workbookView xWindow="-120" yWindow="-120" windowWidth="20730" windowHeight="11160" tabRatio="886" xr2:uid="{00000000-000D-0000-FFFF-FFFF00000000}"/>
  </bookViews>
  <sheets>
    <sheet name="Home" sheetId="3" r:id="rId1"/>
    <sheet name="Weights" sheetId="2" r:id="rId2"/>
    <sheet name="Scores A" sheetId="15" r:id="rId3"/>
    <sheet name="Scores B" sheetId="17" r:id="rId4"/>
    <sheet name="Scores C" sheetId="18" r:id="rId5"/>
    <sheet name="Scores D" sheetId="19" r:id="rId6"/>
    <sheet name="Scores E " sheetId="20" r:id="rId7"/>
    <sheet name="Scores F" sheetId="21" r:id="rId8"/>
    <sheet name="Scores G" sheetId="22" r:id="rId9"/>
    <sheet name="Performance Scores" sheetId="16" r:id="rId10"/>
    <sheet name="Passport - KPIs" sheetId="23" r:id="rId11"/>
    <sheet name="Label" sheetId="14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2" l="1"/>
  <c r="H24" i="2"/>
  <c r="G25" i="2"/>
  <c r="H25" i="2"/>
  <c r="G26" i="2"/>
  <c r="H26" i="2"/>
  <c r="G28" i="2"/>
  <c r="H28" i="2"/>
  <c r="G29" i="2"/>
  <c r="H29" i="2"/>
  <c r="B30" i="22"/>
  <c r="B18" i="22"/>
  <c r="F5" i="22"/>
  <c r="B5" i="22"/>
  <c r="F5" i="20"/>
  <c r="B5" i="20"/>
  <c r="B5" i="19"/>
  <c r="F18" i="18"/>
  <c r="B18" i="18"/>
  <c r="J5" i="18"/>
  <c r="F5" i="18"/>
  <c r="B5" i="18"/>
  <c r="B5" i="17"/>
  <c r="B5" i="15"/>
  <c r="D36" i="23"/>
  <c r="E34" i="23"/>
  <c r="D34" i="23"/>
  <c r="E32" i="23"/>
  <c r="D32" i="23"/>
  <c r="E31" i="23"/>
  <c r="D31" i="23"/>
  <c r="E28" i="23"/>
  <c r="D28" i="23"/>
  <c r="E26" i="23"/>
  <c r="D26" i="23"/>
  <c r="E23" i="23"/>
  <c r="D23" i="23"/>
  <c r="E22" i="23"/>
  <c r="D22" i="23"/>
  <c r="E19" i="23"/>
  <c r="D19" i="23"/>
  <c r="E16" i="23"/>
  <c r="D16" i="23"/>
  <c r="E15" i="23"/>
  <c r="D15" i="23"/>
  <c r="E13" i="23"/>
  <c r="D13" i="23"/>
  <c r="E12" i="23"/>
  <c r="D12" i="23"/>
  <c r="E11" i="23"/>
  <c r="D11" i="23"/>
  <c r="E8" i="23"/>
  <c r="D8" i="23"/>
  <c r="E5" i="23"/>
  <c r="D5" i="23"/>
  <c r="J23" i="2"/>
  <c r="J22" i="2" s="1"/>
  <c r="F6" i="2" s="1"/>
  <c r="E5" i="14" s="1"/>
  <c r="C4" i="14"/>
  <c r="C5" i="14"/>
  <c r="C6" i="14"/>
  <c r="C7" i="14"/>
  <c r="C8" i="14"/>
  <c r="C9" i="14"/>
  <c r="C3" i="14"/>
  <c r="G7" i="21"/>
  <c r="G8" i="21" s="1"/>
  <c r="C27" i="16" s="1"/>
  <c r="C36" i="16"/>
  <c r="B33" i="22"/>
  <c r="C35" i="16" s="1"/>
  <c r="B26" i="22"/>
  <c r="B24" i="22"/>
  <c r="B20" i="22"/>
  <c r="B21" i="22" s="1"/>
  <c r="C33" i="16" s="1"/>
  <c r="F13" i="22"/>
  <c r="B13" i="22"/>
  <c r="F11" i="22"/>
  <c r="B11" i="22"/>
  <c r="F7" i="22"/>
  <c r="F8" i="22"/>
  <c r="B7" i="22"/>
  <c r="B8" i="22" s="1"/>
  <c r="C30" i="16" s="1"/>
  <c r="C29" i="16" s="1"/>
  <c r="D9" i="14" s="1"/>
  <c r="G13" i="21"/>
  <c r="C13" i="21"/>
  <c r="G11" i="21"/>
  <c r="C11" i="21"/>
  <c r="C7" i="21"/>
  <c r="C8" i="21" s="1"/>
  <c r="C25" i="16" s="1"/>
  <c r="J9" i="20"/>
  <c r="F13" i="20"/>
  <c r="B13" i="20"/>
  <c r="F11" i="20"/>
  <c r="B11" i="20"/>
  <c r="F7" i="20"/>
  <c r="C23" i="16" s="1"/>
  <c r="B7" i="20"/>
  <c r="C22" i="16" s="1"/>
  <c r="C19" i="16"/>
  <c r="B13" i="19"/>
  <c r="B11" i="19"/>
  <c r="B7" i="19"/>
  <c r="B8" i="19" s="1"/>
  <c r="C18" i="16" s="1"/>
  <c r="C17" i="16" s="1"/>
  <c r="D6" i="14" s="1"/>
  <c r="C17" i="14" s="1"/>
  <c r="C16" i="16"/>
  <c r="B21" i="18"/>
  <c r="F8" i="18"/>
  <c r="F26" i="18"/>
  <c r="B26" i="18"/>
  <c r="F24" i="18"/>
  <c r="B24" i="18"/>
  <c r="F20" i="18"/>
  <c r="F21" i="18" s="1"/>
  <c r="C14" i="16" s="1"/>
  <c r="B20" i="18"/>
  <c r="C15" i="16" s="1"/>
  <c r="J13" i="18"/>
  <c r="F13" i="18"/>
  <c r="B13" i="18"/>
  <c r="J11" i="18"/>
  <c r="F11" i="18"/>
  <c r="B11" i="18"/>
  <c r="J7" i="18"/>
  <c r="C13" i="16" s="1"/>
  <c r="F7" i="18"/>
  <c r="C12" i="16" s="1"/>
  <c r="B7" i="18"/>
  <c r="B8" i="18" s="1"/>
  <c r="B13" i="17"/>
  <c r="B11" i="17"/>
  <c r="B7" i="17"/>
  <c r="B8" i="17" s="1"/>
  <c r="C7" i="16" s="1"/>
  <c r="C6" i="16" s="1"/>
  <c r="D4" i="14" s="1"/>
  <c r="C15" i="14" s="1"/>
  <c r="B13" i="15"/>
  <c r="B11" i="15"/>
  <c r="B7" i="15"/>
  <c r="B8" i="15"/>
  <c r="C4" i="16" s="1"/>
  <c r="C3" i="16" s="1"/>
  <c r="D3" i="14" s="1"/>
  <c r="F8" i="2"/>
  <c r="E7" i="14" s="1"/>
  <c r="F7" i="2"/>
  <c r="E6" i="14" s="1"/>
  <c r="J48" i="2"/>
  <c r="J46" i="2"/>
  <c r="J43" i="2"/>
  <c r="J40" i="2"/>
  <c r="J38" i="2"/>
  <c r="J37" i="2" s="1"/>
  <c r="F9" i="2" s="1"/>
  <c r="E8" i="14" s="1"/>
  <c r="J34" i="2"/>
  <c r="J31" i="2"/>
  <c r="J27" i="2"/>
  <c r="J20" i="2"/>
  <c r="J19" i="2" s="1"/>
  <c r="F5" i="2" s="1"/>
  <c r="E4" i="14" s="1"/>
  <c r="J17" i="2"/>
  <c r="J16" i="2" s="1"/>
  <c r="J42" i="2"/>
  <c r="F10" i="2" s="1"/>
  <c r="E9" i="14" s="1"/>
  <c r="J33" i="2"/>
  <c r="J30" i="2"/>
  <c r="J53" i="2"/>
  <c r="H45" i="2"/>
  <c r="G49" i="2"/>
  <c r="G47" i="2"/>
  <c r="G45" i="2"/>
  <c r="G44" i="2"/>
  <c r="H44" i="2" s="1"/>
  <c r="G41" i="2"/>
  <c r="G39" i="2"/>
  <c r="H39" i="2" s="1"/>
  <c r="G36" i="2"/>
  <c r="H36" i="2"/>
  <c r="G35" i="2"/>
  <c r="G32" i="2"/>
  <c r="G21" i="2"/>
  <c r="G18" i="2"/>
  <c r="H18" i="2" s="1"/>
  <c r="H49" i="2"/>
  <c r="H47" i="2"/>
  <c r="H41" i="2"/>
  <c r="H35" i="2"/>
  <c r="C5" i="16"/>
  <c r="C26" i="16"/>
  <c r="C31" i="16"/>
  <c r="C32" i="16"/>
  <c r="C34" i="16"/>
  <c r="B8" i="20"/>
  <c r="B17" i="14"/>
  <c r="B16" i="14"/>
  <c r="B15" i="14"/>
  <c r="B14" i="14"/>
  <c r="H21" i="2"/>
  <c r="H32" i="2"/>
  <c r="H50" i="2" l="1"/>
  <c r="H53" i="2"/>
  <c r="C10" i="16"/>
  <c r="C9" i="16" s="1"/>
  <c r="D5" i="14" s="1"/>
  <c r="C16" i="14" s="1"/>
  <c r="I41" i="2"/>
  <c r="I40" i="2" s="1"/>
  <c r="F4" i="2"/>
  <c r="J55" i="2"/>
  <c r="C14" i="14"/>
  <c r="C24" i="16"/>
  <c r="D8" i="14" s="1"/>
  <c r="F8" i="20"/>
  <c r="C21" i="16" s="1"/>
  <c r="C20" i="16" s="1"/>
  <c r="D7" i="14" s="1"/>
  <c r="C11" i="16"/>
  <c r="J54" i="2"/>
  <c r="C8" i="16"/>
  <c r="C28" i="16"/>
  <c r="J8" i="18"/>
  <c r="I49" i="2" l="1"/>
  <c r="I48" i="2" s="1"/>
  <c r="I26" i="2"/>
  <c r="I28" i="2"/>
  <c r="I29" i="2"/>
  <c r="I25" i="2"/>
  <c r="I24" i="2"/>
  <c r="I23" i="2" s="1"/>
  <c r="I47" i="2"/>
  <c r="I46" i="2" s="1"/>
  <c r="I21" i="2"/>
  <c r="I20" i="2" s="1"/>
  <c r="I19" i="2" s="1"/>
  <c r="E5" i="2" s="1"/>
  <c r="I45" i="2"/>
  <c r="I44" i="2"/>
  <c r="I43" i="2" s="1"/>
  <c r="I36" i="2"/>
  <c r="I32" i="2"/>
  <c r="I31" i="2" s="1"/>
  <c r="I30" i="2" s="1"/>
  <c r="E7" i="2" s="1"/>
  <c r="E3" i="14"/>
  <c r="D10" i="14" s="1"/>
  <c r="F11" i="2"/>
  <c r="I35" i="2"/>
  <c r="I34" i="2" s="1"/>
  <c r="I33" i="2" s="1"/>
  <c r="E8" i="2" s="1"/>
  <c r="I18" i="2"/>
  <c r="I39" i="2"/>
  <c r="I38" i="2" s="1"/>
  <c r="I37" i="2" s="1"/>
  <c r="E9" i="2" s="1"/>
  <c r="I17" i="2" l="1"/>
  <c r="I53" i="2"/>
  <c r="I27" i="2"/>
  <c r="I22" i="2" s="1"/>
  <c r="E6" i="2" s="1"/>
  <c r="I42" i="2"/>
  <c r="E10" i="2" s="1"/>
  <c r="I16" i="2" l="1"/>
  <c r="I54" i="2"/>
  <c r="I55" i="2" l="1"/>
  <c r="E4" i="2"/>
  <c r="E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Moro</author>
  </authors>
  <commentList>
    <comment ref="J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Andrea Moro: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<sst xmlns="http://schemas.openxmlformats.org/spreadsheetml/2006/main" count="546" uniqueCount="220">
  <si>
    <t>Score</t>
  </si>
  <si>
    <t>Indicator</t>
  </si>
  <si>
    <t>Negative</t>
  </si>
  <si>
    <t>Minimum</t>
  </si>
  <si>
    <t>Good</t>
  </si>
  <si>
    <t>Best</t>
  </si>
  <si>
    <t>Benchmark</t>
  </si>
  <si>
    <t>B</t>
  </si>
  <si>
    <t>B3</t>
  </si>
  <si>
    <t>C1</t>
  </si>
  <si>
    <t>D1</t>
  </si>
  <si>
    <t>C</t>
  </si>
  <si>
    <t>D</t>
  </si>
  <si>
    <t>G</t>
  </si>
  <si>
    <t>TOT</t>
  </si>
  <si>
    <t>kWh/m2/y</t>
  </si>
  <si>
    <t>%</t>
  </si>
  <si>
    <t>m3/occupant/year</t>
  </si>
  <si>
    <t>euro/m2/year</t>
  </si>
  <si>
    <t>Categories</t>
  </si>
  <si>
    <t>Issues</t>
  </si>
  <si>
    <t>Elaborated by</t>
  </si>
  <si>
    <t xml:space="preserve">Version </t>
  </si>
  <si>
    <t>Assign the weight factor to Issues</t>
  </si>
  <si>
    <t>Note: fill only the yellow cells</t>
  </si>
  <si>
    <t>STEPS</t>
  </si>
  <si>
    <t>No input here. The KPIs values are showed.</t>
  </si>
  <si>
    <t>No input here. Scores of criteria, categories and issues are showed</t>
  </si>
  <si>
    <t>No input here. Total score and level of performance reached are showed.</t>
  </si>
  <si>
    <t>STEP 1</t>
  </si>
  <si>
    <t>Input the indicators' value in the green cells. The score is automatilcally calculated.</t>
  </si>
  <si>
    <t>STEP 5</t>
  </si>
  <si>
    <t>STEP 4</t>
  </si>
  <si>
    <t>Indicator value</t>
  </si>
  <si>
    <t>Weighted Score</t>
  </si>
  <si>
    <t>A</t>
  </si>
  <si>
    <t>E</t>
  </si>
  <si>
    <t>F</t>
  </si>
  <si>
    <t>Non-renewable sources</t>
  </si>
  <si>
    <t>Environment</t>
  </si>
  <si>
    <t>Social aspects</t>
  </si>
  <si>
    <t>A1</t>
  </si>
  <si>
    <t>A1.7</t>
  </si>
  <si>
    <t>Use stage energy cost for public buildings</t>
  </si>
  <si>
    <t>B3.3</t>
  </si>
  <si>
    <t>C1.1</t>
  </si>
  <si>
    <t>Total final thermal energy consumption for building operations</t>
  </si>
  <si>
    <t>C1.4</t>
  </si>
  <si>
    <t>Total final electric energy consumption for building operations</t>
  </si>
  <si>
    <t>C1.7</t>
  </si>
  <si>
    <t>Total primary energy demand for building operations</t>
  </si>
  <si>
    <t>C2</t>
  </si>
  <si>
    <t>C2.1</t>
  </si>
  <si>
    <t>C2.7</t>
  </si>
  <si>
    <t>Share of renewable energy on-site, on final electric energy consumptions</t>
  </si>
  <si>
    <t>D1.2</t>
  </si>
  <si>
    <t>Total GHG Emissions from primary energy used in building operations</t>
  </si>
  <si>
    <t>E1</t>
  </si>
  <si>
    <t>Potable water, stormwater and greywater</t>
  </si>
  <si>
    <t>E1.6</t>
  </si>
  <si>
    <t>Consumption of potable water for residential population</t>
  </si>
  <si>
    <t>E1.7</t>
  </si>
  <si>
    <t>Consumption of potable water for public non-residential building systems</t>
  </si>
  <si>
    <t>F1</t>
  </si>
  <si>
    <t>Environmental impacts</t>
  </si>
  <si>
    <t>Recharge of groundwater through permeable paving or landscaping</t>
  </si>
  <si>
    <t>F2</t>
  </si>
  <si>
    <t>Outdoor environmental quality</t>
  </si>
  <si>
    <t>F2.3</t>
  </si>
  <si>
    <t>Ambient air quality with respect to particulates &lt;10 mu (PM10) over a one year period</t>
  </si>
  <si>
    <t>G2</t>
  </si>
  <si>
    <t>Traffic and Mobility Services</t>
  </si>
  <si>
    <t>G2.1</t>
  </si>
  <si>
    <t>Performance of the public transport</t>
  </si>
  <si>
    <t>G2.4</t>
  </si>
  <si>
    <t>Quality of pedestrian and bicycle network</t>
  </si>
  <si>
    <t>G4</t>
  </si>
  <si>
    <t>Public and private facilities and services</t>
  </si>
  <si>
    <t>G4.2</t>
  </si>
  <si>
    <t>Availability and proximity of key services</t>
  </si>
  <si>
    <t>G6</t>
  </si>
  <si>
    <t>Management and community involvement</t>
  </si>
  <si>
    <t>G6.3</t>
  </si>
  <si>
    <t>Community involvement in urban planning activities</t>
  </si>
  <si>
    <t>Conservation of land</t>
  </si>
  <si>
    <t>Share of renewable energy on-site, on total final thermal energy consumptions for building operation</t>
  </si>
  <si>
    <t>Kg Co2 eq./m2/year</t>
  </si>
  <si>
    <t>m3/m2</t>
  </si>
  <si>
    <t>m/100 inhabitants</t>
  </si>
  <si>
    <t>Level of involvement</t>
  </si>
  <si>
    <t>Non Participation</t>
  </si>
  <si>
    <t>Degree of tokenism</t>
  </si>
  <si>
    <t>Degree of citizens power for at least one of the phases of the project</t>
  </si>
  <si>
    <t>Degree of citizens power at every stages of the project</t>
  </si>
  <si>
    <t>(-1,0,3 or 5)</t>
  </si>
  <si>
    <t>Qualitative</t>
  </si>
  <si>
    <t>CESBA NEIGHBORHOOD PASSPORT</t>
  </si>
  <si>
    <t>This tool allows to calculate the performance of an urban area</t>
  </si>
  <si>
    <t>using the CESBA Key Performance Indicators.</t>
  </si>
  <si>
    <t>Date 31.10.18</t>
  </si>
  <si>
    <t>Author: Andrea Moro</t>
  </si>
  <si>
    <t>Criteria</t>
  </si>
  <si>
    <t>Check: all sums must be 100%</t>
  </si>
  <si>
    <t xml:space="preserve">     Check: all sums must be 100%</t>
  </si>
  <si>
    <t>STEP 2*</t>
  </si>
  <si>
    <t>*Extent, Duration and Intensity values are described below</t>
  </si>
  <si>
    <t>STEP 3**</t>
  </si>
  <si>
    <r>
      <t xml:space="preserve">CESBA KPIs </t>
    </r>
    <r>
      <rPr>
        <b/>
        <sz val="22"/>
        <color theme="9" tint="-0.249977111117893"/>
        <rFont val="Calibri"/>
        <family val="2"/>
        <scheme val="minor"/>
      </rPr>
      <t>SNTool</t>
    </r>
  </si>
  <si>
    <t>The tool represents the minimum version of the CESBA SNTool.</t>
  </si>
  <si>
    <t>Assign the weight factors Extend, Duration and Intensity of the potential effect to criteria</t>
  </si>
  <si>
    <t>You can take the values indicated in "Suggested weight" or modify it.</t>
  </si>
  <si>
    <t>For each criterion, set its weight in percentage (column J, yellow cell).</t>
  </si>
  <si>
    <t>Set the weight of criteria</t>
  </si>
  <si>
    <t>** The tool uses the weights set of Column J for agregating the scores</t>
  </si>
  <si>
    <t xml:space="preserve">and green cells </t>
  </si>
  <si>
    <t>PERFORMANCE SCORES</t>
  </si>
  <si>
    <t>Sheet "Weights"</t>
  </si>
  <si>
    <t>Sheet "Scores A,B,C,D,E,F,G"</t>
  </si>
  <si>
    <t>Sheet "Passport - KPIs"</t>
  </si>
  <si>
    <t>Sheet "Performance Scores"</t>
  </si>
  <si>
    <t>Sheet "Label"</t>
  </si>
  <si>
    <t>Assign weight factors "Extent, Duration and Intensity of the potential effect" to criteria</t>
  </si>
  <si>
    <t>Input bechmarks in the yellow cells. Values for score 5, 3 and -1 are automatically calculated</t>
  </si>
  <si>
    <t>F1.3</t>
  </si>
  <si>
    <t>1.2</t>
  </si>
  <si>
    <t>PESATURA DELLE AREE</t>
  </si>
  <si>
    <t>AREA</t>
  </si>
  <si>
    <t>Sistema Urbano</t>
  </si>
  <si>
    <t>Economia</t>
  </si>
  <si>
    <t>Energia</t>
  </si>
  <si>
    <t>Emissioni Atmosferiche</t>
  </si>
  <si>
    <t>Risorse non-rinnovabili</t>
  </si>
  <si>
    <t>Ambiente</t>
  </si>
  <si>
    <t>Aspetti Sociali</t>
  </si>
  <si>
    <t>Peso suggerito</t>
  </si>
  <si>
    <t>Peso attribuito</t>
  </si>
  <si>
    <t>Fattori pesatura
(da 1 a 3 punti)</t>
  </si>
  <si>
    <t>Pesatura complessiva fattori</t>
  </si>
  <si>
    <t>Pesatura Area</t>
  </si>
  <si>
    <t>Durata 
(da 1 a 5 punti)</t>
  </si>
  <si>
    <t>Estensione 
(da 1 a 5 punti)</t>
  </si>
  <si>
    <t>Intensità 
(da 1 a 3 punti)</t>
  </si>
  <si>
    <t xml:space="preserve">          PESATURA DELLE CATEGORIE E DEI CRITERI</t>
  </si>
  <si>
    <t>SISTEMA URBANO</t>
  </si>
  <si>
    <t>ECONOMIA</t>
  </si>
  <si>
    <t>ENERGIA</t>
  </si>
  <si>
    <t>EMISSIONI ATMOSFERICHE</t>
  </si>
  <si>
    <t>RISORSE NON-RINNOVABILI</t>
  </si>
  <si>
    <t xml:space="preserve">AMBIENTE </t>
  </si>
  <si>
    <t>ASPETTI SOCIALI</t>
  </si>
  <si>
    <t>Sistema Urbano Costruito e Forma</t>
  </si>
  <si>
    <t>Investimenti e Costi</t>
  </si>
  <si>
    <t>Energia non rinnovabile</t>
  </si>
  <si>
    <t>Energia rinnovabile</t>
  </si>
  <si>
    <t>Emissioni atmosferiche</t>
  </si>
  <si>
    <t>Acqua potabile, acque piovane e acque grigie</t>
  </si>
  <si>
    <t xml:space="preserve">Impatti Ambientali </t>
  </si>
  <si>
    <t>Qualità Ambientale esterna</t>
  </si>
  <si>
    <t>Servizi per il traffico e la mobilità</t>
  </si>
  <si>
    <t>Servizi pubblici e privati</t>
  </si>
  <si>
    <t>Gestione e coinvolgimento della comunità</t>
  </si>
  <si>
    <t>Conservazione del suolo</t>
  </si>
  <si>
    <t>Costi energetici operativi per gli edifici pubblici</t>
  </si>
  <si>
    <t>Consumo finale di energia termica per il funzionamento degli edifici</t>
  </si>
  <si>
    <t>Consumo finale di energia elettrica per il funzionamento degli edifici</t>
  </si>
  <si>
    <t>Domanda di energia primaria totale per il funzionamento degli edifici</t>
  </si>
  <si>
    <t xml:space="preserve">Percentuale di energia termica prodotta in sito da fonti rinnovabili rispetto al consumo finale di energia termica </t>
  </si>
  <si>
    <t xml:space="preserve">Percentuale di energia elettrica prodotta in sito da fonti rinnovabili rispetto al consumo finale di energia elettrica per il funzionamento degli edifici </t>
  </si>
  <si>
    <t>Emissioni di gas serra provenienti dall’energia utilizzata per il funzionamento degli edifici</t>
  </si>
  <si>
    <t>Consumo di acqua per gli edifici residenziali</t>
  </si>
  <si>
    <t>Consumo di acqua per gli edifici non-residenziali</t>
  </si>
  <si>
    <t>Permeabilità del suolo</t>
  </si>
  <si>
    <t>Qualità dell'aria rispetto ai particolati &lt;10 mu (PM10) nell’arco di un anno</t>
  </si>
  <si>
    <t>Prestazioni del trasporto pubblico</t>
  </si>
  <si>
    <t>Qualità dei percorsi pedonali e ciclabili</t>
  </si>
  <si>
    <t>Coinvolgimento della Comunità nelle attività di pianificazione urbana</t>
  </si>
  <si>
    <t>Disponibilità e prossimità ai principali servizi di base</t>
  </si>
  <si>
    <t>ESTENSIONE del potenziale effetto</t>
  </si>
  <si>
    <t>DURATA del potenziale effetto</t>
  </si>
  <si>
    <t>INTENSITA' del potenziale effetto</t>
  </si>
  <si>
    <t>Distretto</t>
  </si>
  <si>
    <t>Globale</t>
  </si>
  <si>
    <t>Urbano/Regione</t>
  </si>
  <si>
    <t>Isolato</t>
  </si>
  <si>
    <t>Quartiere</t>
  </si>
  <si>
    <t>da 1 a 3 anni</t>
  </si>
  <si>
    <t>da 3 a 10 anni</t>
  </si>
  <si>
    <t>30 - 75 anni</t>
  </si>
  <si>
    <t>10 - 30 anni</t>
  </si>
  <si>
    <t>&gt;75 anni</t>
  </si>
  <si>
    <t>Minima</t>
  </si>
  <si>
    <t>Moderata</t>
  </si>
  <si>
    <t>Alta</t>
  </si>
  <si>
    <t>Negativo</t>
  </si>
  <si>
    <t>Minimo</t>
  </si>
  <si>
    <t>Buono</t>
  </si>
  <si>
    <t>Ottimo</t>
  </si>
  <si>
    <t>Punteggio</t>
  </si>
  <si>
    <t>Indicatore</t>
  </si>
  <si>
    <t>giorni/anno</t>
  </si>
  <si>
    <t>Punteggio pesato</t>
  </si>
  <si>
    <t xml:space="preserve">Punteggio  </t>
  </si>
  <si>
    <t xml:space="preserve">Punteggio   </t>
  </si>
  <si>
    <t>Area permeabile rispetto alla superficie totale dell'area</t>
  </si>
  <si>
    <t>Valore indicatore</t>
  </si>
  <si>
    <t>Q</t>
  </si>
  <si>
    <t>Qualità dell'aria rispetto ai particolati &lt;10 mu (PM10) nell’anno</t>
  </si>
  <si>
    <t>PUNTEGGIO COMPLESSIVO</t>
  </si>
  <si>
    <t>Peso Area</t>
  </si>
  <si>
    <t>ECCELLENTE</t>
  </si>
  <si>
    <t>OTTIMO</t>
  </si>
  <si>
    <t>BUONO</t>
  </si>
  <si>
    <t>DISCRETO</t>
  </si>
  <si>
    <t>MINIM0</t>
  </si>
  <si>
    <t>NEGATIVO</t>
  </si>
  <si>
    <t>SCARSO</t>
  </si>
  <si>
    <t>Valore</t>
  </si>
  <si>
    <t>Unità di misura</t>
  </si>
  <si>
    <t xml:space="preserve">SISTEMA URBANO  </t>
  </si>
  <si>
    <t xml:space="preserve">Emissioni atmosferiche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</si>
</sst>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0066CC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00999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1" fillId="0" borderId="0"/>
  </cellStyleXfs>
  <cellXfs count="301">
    <xf numFmtId="0" fontId="0" fillId="0" borderId="0" xfId="0"/>
    <xf numFmtId="164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2" borderId="0" xfId="0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8" borderId="15" xfId="0" applyFill="1" applyBorder="1"/>
    <xf numFmtId="0" fontId="0" fillId="8" borderId="16" xfId="0" applyFill="1" applyBorder="1"/>
    <xf numFmtId="0" fontId="0" fillId="8" borderId="0" xfId="0" applyFill="1" applyBorder="1"/>
    <xf numFmtId="0" fontId="0" fillId="8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 wrapText="1"/>
    </xf>
    <xf numFmtId="0" fontId="0" fillId="6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6" fillId="4" borderId="13" xfId="0" applyFont="1" applyFill="1" applyBorder="1"/>
    <xf numFmtId="0" fontId="1" fillId="5" borderId="11" xfId="0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0" fillId="7" borderId="16" xfId="0" applyFill="1" applyBorder="1"/>
    <xf numFmtId="0" fontId="0" fillId="7" borderId="0" xfId="0" applyFill="1" applyBorder="1"/>
    <xf numFmtId="165" fontId="0" fillId="7" borderId="0" xfId="0" applyNumberFormat="1" applyFill="1" applyBorder="1"/>
    <xf numFmtId="0" fontId="0" fillId="7" borderId="18" xfId="0" applyFill="1" applyBorder="1"/>
    <xf numFmtId="0" fontId="0" fillId="7" borderId="19" xfId="0" applyFill="1" applyBorder="1"/>
    <xf numFmtId="165" fontId="0" fillId="7" borderId="19" xfId="0" applyNumberFormat="1" applyFill="1" applyBorder="1"/>
    <xf numFmtId="0" fontId="0" fillId="4" borderId="17" xfId="0" applyFill="1" applyBorder="1" applyAlignment="1">
      <alignment horizontal="center"/>
    </xf>
    <xf numFmtId="0" fontId="0" fillId="4" borderId="15" xfId="0" applyFill="1" applyBorder="1" applyAlignment="1">
      <alignment horizontal="right"/>
    </xf>
    <xf numFmtId="0" fontId="0" fillId="8" borderId="0" xfId="0" applyFill="1"/>
    <xf numFmtId="0" fontId="9" fillId="8" borderId="1" xfId="0" applyFont="1" applyFill="1" applyBorder="1"/>
    <xf numFmtId="164" fontId="9" fillId="8" borderId="1" xfId="0" applyNumberFormat="1" applyFont="1" applyFill="1" applyBorder="1" applyAlignment="1">
      <alignment horizontal="center"/>
    </xf>
    <xf numFmtId="9" fontId="9" fillId="8" borderId="1" xfId="0" applyNumberFormat="1" applyFont="1" applyFill="1" applyBorder="1" applyAlignment="1">
      <alignment horizontal="center"/>
    </xf>
    <xf numFmtId="0" fontId="5" fillId="8" borderId="16" xfId="0" applyFont="1" applyFill="1" applyBorder="1"/>
    <xf numFmtId="0" fontId="9" fillId="2" borderId="1" xfId="0" applyFont="1" applyFill="1" applyBorder="1"/>
    <xf numFmtId="0" fontId="0" fillId="8" borderId="13" xfId="0" applyFill="1" applyBorder="1"/>
    <xf numFmtId="164" fontId="5" fillId="8" borderId="17" xfId="0" applyNumberFormat="1" applyFont="1" applyFill="1" applyBorder="1"/>
    <xf numFmtId="0" fontId="5" fillId="8" borderId="17" xfId="0" applyFont="1" applyFill="1" applyBorder="1"/>
    <xf numFmtId="0" fontId="12" fillId="12" borderId="16" xfId="0" applyFont="1" applyFill="1" applyBorder="1" applyAlignment="1">
      <alignment horizontal="center"/>
    </xf>
    <xf numFmtId="0" fontId="14" fillId="12" borderId="16" xfId="0" applyFont="1" applyFill="1" applyBorder="1" applyAlignment="1">
      <alignment horizontal="center"/>
    </xf>
    <xf numFmtId="0" fontId="12" fillId="13" borderId="16" xfId="0" applyFont="1" applyFill="1" applyBorder="1" applyAlignment="1">
      <alignment horizontal="center"/>
    </xf>
    <xf numFmtId="0" fontId="13" fillId="13" borderId="16" xfId="0" applyFont="1" applyFill="1" applyBorder="1" applyAlignment="1">
      <alignment horizontal="center"/>
    </xf>
    <xf numFmtId="0" fontId="2" fillId="15" borderId="16" xfId="0" applyFont="1" applyFill="1" applyBorder="1" applyAlignment="1">
      <alignment horizontal="center"/>
    </xf>
    <xf numFmtId="0" fontId="1" fillId="16" borderId="16" xfId="0" applyFont="1" applyFill="1" applyBorder="1" applyAlignment="1">
      <alignment horizontal="center"/>
    </xf>
    <xf numFmtId="0" fontId="2" fillId="16" borderId="16" xfId="0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0" fontId="14" fillId="11" borderId="16" xfId="0" applyFont="1" applyFill="1" applyBorder="1" applyAlignment="1">
      <alignment horizontal="center"/>
    </xf>
    <xf numFmtId="0" fontId="12" fillId="10" borderId="16" xfId="0" applyFont="1" applyFill="1" applyBorder="1" applyAlignment="1">
      <alignment horizontal="center"/>
    </xf>
    <xf numFmtId="0" fontId="14" fillId="10" borderId="16" xfId="0" applyFont="1" applyFill="1" applyBorder="1" applyAlignment="1">
      <alignment horizontal="center"/>
    </xf>
    <xf numFmtId="0" fontId="1" fillId="12" borderId="17" xfId="0" applyFont="1" applyFill="1" applyBorder="1"/>
    <xf numFmtId="0" fontId="1" fillId="12" borderId="17" xfId="0" applyFont="1" applyFill="1" applyBorder="1" applyAlignment="1">
      <alignment horizontal="center"/>
    </xf>
    <xf numFmtId="0" fontId="1" fillId="13" borderId="17" xfId="0" applyFont="1" applyFill="1" applyBorder="1" applyAlignment="1">
      <alignment horizontal="center"/>
    </xf>
    <xf numFmtId="0" fontId="1" fillId="15" borderId="17" xfId="0" applyFont="1" applyFill="1" applyBorder="1" applyAlignment="1">
      <alignment horizontal="center"/>
    </xf>
    <xf numFmtId="0" fontId="1" fillId="16" borderId="17" xfId="0" applyFont="1" applyFill="1" applyBorder="1" applyAlignment="1">
      <alignment horizontal="center"/>
    </xf>
    <xf numFmtId="0" fontId="1" fillId="17" borderId="17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18" xfId="0" applyFill="1" applyBorder="1"/>
    <xf numFmtId="0" fontId="1" fillId="2" borderId="20" xfId="0" applyFont="1" applyFill="1" applyBorder="1"/>
    <xf numFmtId="0" fontId="0" fillId="8" borderId="0" xfId="0" applyFill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8" borderId="0" xfId="0" applyFont="1" applyFill="1" applyBorder="1"/>
    <xf numFmtId="165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9" fontId="0" fillId="8" borderId="0" xfId="0" applyNumberFormat="1" applyFill="1"/>
    <xf numFmtId="2" fontId="0" fillId="8" borderId="0" xfId="0" applyNumberFormat="1" applyFill="1"/>
    <xf numFmtId="0" fontId="1" fillId="8" borderId="0" xfId="0" applyFont="1" applyFill="1" applyBorder="1" applyAlignment="1">
      <alignment vertical="center"/>
    </xf>
    <xf numFmtId="0" fontId="0" fillId="8" borderId="0" xfId="0" applyFont="1" applyFill="1" applyBorder="1"/>
    <xf numFmtId="164" fontId="1" fillId="8" borderId="0" xfId="0" applyNumberFormat="1" applyFont="1" applyFill="1" applyBorder="1"/>
    <xf numFmtId="0" fontId="0" fillId="8" borderId="0" xfId="0" applyFill="1" applyBorder="1" applyAlignment="1">
      <alignment horizontal="right"/>
    </xf>
    <xf numFmtId="164" fontId="0" fillId="8" borderId="0" xfId="0" applyNumberFormat="1" applyFill="1" applyBorder="1" applyAlignment="1">
      <alignment horizontal="center"/>
    </xf>
    <xf numFmtId="9" fontId="0" fillId="8" borderId="0" xfId="0" applyNumberFormat="1" applyFill="1" applyBorder="1"/>
    <xf numFmtId="2" fontId="0" fillId="8" borderId="0" xfId="0" applyNumberFormat="1" applyFill="1" applyBorder="1"/>
    <xf numFmtId="0" fontId="10" fillId="8" borderId="0" xfId="0" applyFont="1" applyFill="1" applyBorder="1"/>
    <xf numFmtId="0" fontId="0" fillId="16" borderId="0" xfId="0" applyFont="1" applyFill="1" applyBorder="1"/>
    <xf numFmtId="0" fontId="1" fillId="8" borderId="5" xfId="0" applyFont="1" applyFill="1" applyBorder="1"/>
    <xf numFmtId="0" fontId="0" fillId="8" borderId="6" xfId="0" applyFont="1" applyFill="1" applyBorder="1"/>
    <xf numFmtId="2" fontId="8" fillId="8" borderId="0" xfId="0" applyNumberFormat="1" applyFont="1" applyFill="1" applyBorder="1"/>
    <xf numFmtId="0" fontId="0" fillId="8" borderId="6" xfId="0" applyFill="1" applyBorder="1"/>
    <xf numFmtId="0" fontId="15" fillId="8" borderId="0" xfId="0" applyFont="1" applyFill="1" applyAlignment="1">
      <alignment vertical="center"/>
    </xf>
    <xf numFmtId="0" fontId="16" fillId="8" borderId="0" xfId="0" applyFont="1" applyFill="1" applyAlignment="1">
      <alignment horizontal="center" vertical="center" wrapText="1"/>
    </xf>
    <xf numFmtId="0" fontId="7" fillId="8" borderId="0" xfId="0" applyFont="1" applyFill="1" applyBorder="1"/>
    <xf numFmtId="0" fontId="7" fillId="8" borderId="17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7" fillId="2" borderId="17" xfId="0" applyFont="1" applyFill="1" applyBorder="1"/>
    <xf numFmtId="0" fontId="2" fillId="4" borderId="13" xfId="0" applyFont="1" applyFill="1" applyBorder="1"/>
    <xf numFmtId="0" fontId="2" fillId="4" borderId="16" xfId="0" applyFont="1" applyFill="1" applyBorder="1"/>
    <xf numFmtId="0" fontId="6" fillId="8" borderId="0" xfId="0" applyFont="1" applyFill="1" applyAlignment="1">
      <alignment vertical="center"/>
    </xf>
    <xf numFmtId="0" fontId="0" fillId="8" borderId="0" xfId="0" applyFill="1" applyBorder="1" applyAlignment="1">
      <alignment vertical="center"/>
    </xf>
    <xf numFmtId="0" fontId="1" fillId="8" borderId="0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left"/>
    </xf>
    <xf numFmtId="0" fontId="18" fillId="8" borderId="24" xfId="0" applyFont="1" applyFill="1" applyBorder="1" applyAlignment="1">
      <alignment horizontal="center"/>
    </xf>
    <xf numFmtId="0" fontId="18" fillId="8" borderId="24" xfId="0" applyFont="1" applyFill="1" applyBorder="1"/>
    <xf numFmtId="0" fontId="18" fillId="6" borderId="23" xfId="0" applyFont="1" applyFill="1" applyBorder="1"/>
    <xf numFmtId="0" fontId="18" fillId="16" borderId="22" xfId="0" applyFont="1" applyFill="1" applyBorder="1"/>
    <xf numFmtId="164" fontId="6" fillId="8" borderId="0" xfId="0" applyNumberFormat="1" applyFont="1" applyFill="1" applyBorder="1"/>
    <xf numFmtId="0" fontId="1" fillId="8" borderId="5" xfId="0" applyFont="1" applyFill="1" applyBorder="1" applyAlignment="1">
      <alignment wrapText="1"/>
    </xf>
    <xf numFmtId="2" fontId="8" fillId="8" borderId="0" xfId="0" applyNumberFormat="1" applyFont="1" applyFill="1" applyBorder="1" applyAlignment="1">
      <alignment vertical="center"/>
    </xf>
    <xf numFmtId="2" fontId="1" fillId="8" borderId="0" xfId="0" applyNumberFormat="1" applyFont="1" applyFill="1" applyBorder="1" applyAlignment="1">
      <alignment vertical="center"/>
    </xf>
    <xf numFmtId="0" fontId="0" fillId="8" borderId="0" xfId="0" applyFill="1" applyAlignment="1"/>
    <xf numFmtId="165" fontId="1" fillId="8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6" borderId="0" xfId="0" applyFill="1" applyBorder="1" applyAlignment="1">
      <alignment horizontal="center" vertical="center"/>
    </xf>
    <xf numFmtId="165" fontId="3" fillId="3" borderId="21" xfId="0" applyNumberFormat="1" applyFont="1" applyFill="1" applyBorder="1" applyAlignment="1">
      <alignment horizontal="center" vertical="center"/>
    </xf>
    <xf numFmtId="165" fontId="7" fillId="4" borderId="21" xfId="0" applyNumberFormat="1" applyFont="1" applyFill="1" applyBorder="1" applyAlignment="1">
      <alignment horizontal="center" vertical="center"/>
    </xf>
    <xf numFmtId="165" fontId="0" fillId="9" borderId="21" xfId="1" applyNumberFormat="1" applyFont="1" applyFill="1" applyBorder="1" applyAlignment="1">
      <alignment horizontal="center" vertical="center"/>
    </xf>
    <xf numFmtId="165" fontId="3" fillId="3" borderId="21" xfId="1" applyNumberFormat="1" applyFont="1" applyFill="1" applyBorder="1" applyAlignment="1">
      <alignment horizontal="center" vertical="center"/>
    </xf>
    <xf numFmtId="165" fontId="7" fillId="4" borderId="21" xfId="1" applyNumberFormat="1" applyFont="1" applyFill="1" applyBorder="1" applyAlignment="1">
      <alignment horizontal="center" vertical="center"/>
    </xf>
    <xf numFmtId="0" fontId="1" fillId="8" borderId="0" xfId="0" applyFont="1" applyFill="1" applyBorder="1" applyAlignment="1">
      <alignment wrapText="1"/>
    </xf>
    <xf numFmtId="0" fontId="0" fillId="8" borderId="0" xfId="0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vertical="center"/>
    </xf>
    <xf numFmtId="165" fontId="3" fillId="8" borderId="0" xfId="0" applyNumberFormat="1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165" fontId="7" fillId="8" borderId="0" xfId="0" applyNumberFormat="1" applyFont="1" applyFill="1" applyBorder="1" applyAlignment="1">
      <alignment horizontal="center" vertical="center"/>
    </xf>
    <xf numFmtId="165" fontId="0" fillId="8" borderId="0" xfId="1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165" fontId="3" fillId="8" borderId="0" xfId="1" applyNumberFormat="1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165" fontId="7" fillId="8" borderId="0" xfId="1" applyNumberFormat="1" applyFont="1" applyFill="1" applyBorder="1" applyAlignment="1">
      <alignment horizontal="center" vertical="center"/>
    </xf>
    <xf numFmtId="165" fontId="0" fillId="8" borderId="0" xfId="0" applyNumberFormat="1" applyFill="1" applyBorder="1"/>
    <xf numFmtId="0" fontId="0" fillId="8" borderId="0" xfId="0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0" fillId="8" borderId="17" xfId="0" applyFont="1" applyFill="1" applyBorder="1"/>
    <xf numFmtId="0" fontId="0" fillId="2" borderId="17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164" fontId="6" fillId="6" borderId="0" xfId="0" applyNumberFormat="1" applyFont="1" applyFill="1" applyBorder="1"/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26" xfId="0" applyBorder="1"/>
    <xf numFmtId="164" fontId="6" fillId="8" borderId="17" xfId="0" applyNumberFormat="1" applyFont="1" applyFill="1" applyBorder="1"/>
    <xf numFmtId="0" fontId="0" fillId="8" borderId="1" xfId="0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7" fillId="4" borderId="21" xfId="0" applyNumberFormat="1" applyFont="1" applyFill="1" applyBorder="1" applyAlignment="1">
      <alignment horizontal="center" vertical="center"/>
    </xf>
    <xf numFmtId="164" fontId="7" fillId="4" borderId="12" xfId="0" applyNumberFormat="1" applyFont="1" applyFill="1" applyBorder="1" applyAlignment="1">
      <alignment horizontal="center" vertical="center"/>
    </xf>
    <xf numFmtId="164" fontId="0" fillId="8" borderId="24" xfId="0" applyNumberFormat="1" applyFill="1" applyBorder="1" applyAlignment="1">
      <alignment horizontal="center" vertical="center"/>
    </xf>
    <xf numFmtId="0" fontId="2" fillId="2" borderId="11" xfId="0" applyFont="1" applyFill="1" applyBorder="1"/>
    <xf numFmtId="0" fontId="1" fillId="2" borderId="21" xfId="0" applyFont="1" applyFill="1" applyBorder="1"/>
    <xf numFmtId="0" fontId="0" fillId="2" borderId="21" xfId="0" applyFill="1" applyBorder="1"/>
    <xf numFmtId="0" fontId="0" fillId="2" borderId="12" xfId="0" applyFill="1" applyBorder="1"/>
    <xf numFmtId="0" fontId="23" fillId="8" borderId="0" xfId="0" applyFont="1" applyFill="1" applyBorder="1"/>
    <xf numFmtId="0" fontId="0" fillId="0" borderId="21" xfId="0" applyBorder="1"/>
    <xf numFmtId="0" fontId="0" fillId="8" borderId="21" xfId="0" applyFill="1" applyBorder="1"/>
    <xf numFmtId="0" fontId="0" fillId="8" borderId="12" xfId="0" applyFill="1" applyBorder="1"/>
    <xf numFmtId="0" fontId="22" fillId="8" borderId="0" xfId="0" applyFont="1" applyFill="1" applyBorder="1" applyAlignment="1">
      <alignment horizontal="left"/>
    </xf>
    <xf numFmtId="0" fontId="22" fillId="8" borderId="0" xfId="0" applyFont="1" applyFill="1" applyBorder="1" applyAlignment="1">
      <alignment vertical="top"/>
    </xf>
    <xf numFmtId="0" fontId="0" fillId="7" borderId="13" xfId="0" applyFill="1" applyBorder="1"/>
    <xf numFmtId="0" fontId="0" fillId="7" borderId="14" xfId="0" applyFill="1" applyBorder="1" applyAlignment="1">
      <alignment horizontal="center"/>
    </xf>
    <xf numFmtId="165" fontId="0" fillId="7" borderId="14" xfId="0" applyNumberFormat="1" applyFill="1" applyBorder="1"/>
    <xf numFmtId="165" fontId="0" fillId="7" borderId="15" xfId="0" applyNumberFormat="1" applyFill="1" applyBorder="1"/>
    <xf numFmtId="165" fontId="0" fillId="7" borderId="17" xfId="0" applyNumberFormat="1" applyFill="1" applyBorder="1"/>
    <xf numFmtId="165" fontId="0" fillId="7" borderId="20" xfId="0" applyNumberFormat="1" applyFill="1" applyBorder="1"/>
    <xf numFmtId="0" fontId="18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0" fillId="8" borderId="1" xfId="0" applyFill="1" applyBorder="1"/>
    <xf numFmtId="165" fontId="7" fillId="8" borderId="1" xfId="0" applyNumberFormat="1" applyFon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165" fontId="1" fillId="18" borderId="1" xfId="0" applyNumberFormat="1" applyFont="1" applyFill="1" applyBorder="1" applyAlignment="1">
      <alignment horizontal="center"/>
    </xf>
    <xf numFmtId="0" fontId="25" fillId="8" borderId="16" xfId="0" applyFont="1" applyFill="1" applyBorder="1"/>
    <xf numFmtId="0" fontId="25" fillId="8" borderId="0" xfId="0" applyFont="1" applyFill="1" applyBorder="1"/>
    <xf numFmtId="0" fontId="25" fillId="6" borderId="1" xfId="0" applyFont="1" applyFill="1" applyBorder="1"/>
    <xf numFmtId="0" fontId="25" fillId="16" borderId="1" xfId="0" applyFont="1" applyFill="1" applyBorder="1"/>
    <xf numFmtId="0" fontId="0" fillId="8" borderId="14" xfId="0" applyFill="1" applyBorder="1"/>
    <xf numFmtId="0" fontId="0" fillId="0" borderId="0" xfId="0" applyBorder="1"/>
    <xf numFmtId="0" fontId="0" fillId="0" borderId="18" xfId="0" applyBorder="1"/>
    <xf numFmtId="0" fontId="5" fillId="8" borderId="0" xfId="0" applyFont="1" applyFill="1" applyBorder="1"/>
    <xf numFmtId="0" fontId="1" fillId="14" borderId="0" xfId="0" applyFont="1" applyFill="1" applyBorder="1" applyAlignment="1">
      <alignment horizontal="center"/>
    </xf>
    <xf numFmtId="0" fontId="2" fillId="14" borderId="0" xfId="0" applyFont="1" applyFill="1" applyBorder="1" applyAlignment="1">
      <alignment horizontal="center"/>
    </xf>
    <xf numFmtId="0" fontId="0" fillId="8" borderId="16" xfId="0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0" fontId="27" fillId="10" borderId="16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center" vertical="center"/>
    </xf>
    <xf numFmtId="0" fontId="27" fillId="10" borderId="17" xfId="0" applyFont="1" applyFill="1" applyBorder="1" applyAlignment="1">
      <alignment horizontal="center" vertical="center"/>
    </xf>
    <xf numFmtId="0" fontId="27" fillId="19" borderId="16" xfId="0" applyFont="1" applyFill="1" applyBorder="1" applyAlignment="1">
      <alignment horizontal="center" vertical="center"/>
    </xf>
    <xf numFmtId="0" fontId="27" fillId="19" borderId="0" xfId="0" applyFont="1" applyFill="1" applyBorder="1" applyAlignment="1">
      <alignment horizontal="center" vertical="center"/>
    </xf>
    <xf numFmtId="0" fontId="27" fillId="19" borderId="17" xfId="0" applyFont="1" applyFill="1" applyBorder="1" applyAlignment="1">
      <alignment horizontal="center" vertical="center"/>
    </xf>
    <xf numFmtId="0" fontId="6" fillId="15" borderId="16" xfId="0" applyFont="1" applyFill="1" applyBorder="1" applyAlignment="1">
      <alignment horizontal="center" vertical="center"/>
    </xf>
    <xf numFmtId="0" fontId="6" fillId="15" borderId="0" xfId="0" applyFont="1" applyFill="1" applyBorder="1" applyAlignment="1">
      <alignment horizontal="center" vertical="center"/>
    </xf>
    <xf numFmtId="0" fontId="6" fillId="15" borderId="17" xfId="0" applyFont="1" applyFill="1" applyBorder="1" applyAlignment="1">
      <alignment horizontal="center" vertical="center"/>
    </xf>
    <xf numFmtId="0" fontId="27" fillId="13" borderId="18" xfId="0" applyFont="1" applyFill="1" applyBorder="1" applyAlignment="1">
      <alignment horizontal="center" vertical="center"/>
    </xf>
    <xf numFmtId="0" fontId="27" fillId="13" borderId="19" xfId="0" applyFont="1" applyFill="1" applyBorder="1" applyAlignment="1">
      <alignment horizontal="center" vertical="center"/>
    </xf>
    <xf numFmtId="0" fontId="27" fillId="13" borderId="20" xfId="0" applyFont="1" applyFill="1" applyBorder="1" applyAlignment="1">
      <alignment horizontal="center" vertical="center"/>
    </xf>
    <xf numFmtId="0" fontId="26" fillId="15" borderId="17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26" fillId="16" borderId="17" xfId="0" applyFont="1" applyFill="1" applyBorder="1" applyAlignment="1">
      <alignment horizontal="center"/>
    </xf>
    <xf numFmtId="0" fontId="26" fillId="17" borderId="17" xfId="0" applyFont="1" applyFill="1" applyBorder="1" applyAlignment="1">
      <alignment horizontal="center"/>
    </xf>
    <xf numFmtId="0" fontId="14" fillId="10" borderId="17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8" borderId="1" xfId="0" applyNumberFormat="1" applyFill="1" applyBorder="1" applyAlignment="1">
      <alignment horizontal="center" vertical="center"/>
    </xf>
    <xf numFmtId="0" fontId="1" fillId="8" borderId="5" xfId="0" applyFont="1" applyFill="1" applyBorder="1" applyAlignment="1">
      <alignment vertical="center"/>
    </xf>
    <xf numFmtId="0" fontId="1" fillId="8" borderId="5" xfId="0" applyFont="1" applyFill="1" applyBorder="1" applyAlignment="1">
      <alignment horizontal="left" vertical="top"/>
    </xf>
    <xf numFmtId="0" fontId="0" fillId="8" borderId="0" xfId="0" applyFont="1" applyFill="1" applyBorder="1" applyAlignment="1">
      <alignment vertical="top"/>
    </xf>
    <xf numFmtId="0" fontId="0" fillId="8" borderId="17" xfId="0" applyFont="1" applyFill="1" applyBorder="1" applyAlignment="1">
      <alignment vertical="top"/>
    </xf>
    <xf numFmtId="0" fontId="1" fillId="8" borderId="5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8" fillId="0" borderId="11" xfId="0" applyFont="1" applyBorder="1"/>
    <xf numFmtId="0" fontId="6" fillId="4" borderId="14" xfId="0" applyFont="1" applyFill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2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1" fillId="16" borderId="1" xfId="0" applyFont="1" applyFill="1" applyBorder="1" applyAlignment="1">
      <alignment horizontal="center"/>
    </xf>
    <xf numFmtId="0" fontId="0" fillId="16" borderId="21" xfId="0" applyFill="1" applyBorder="1" applyAlignment="1">
      <alignment horizontal="center" vertical="center"/>
    </xf>
    <xf numFmtId="165" fontId="0" fillId="20" borderId="12" xfId="1" applyNumberFormat="1" applyFont="1" applyFill="1" applyBorder="1" applyAlignment="1">
      <alignment horizontal="center" vertical="center"/>
    </xf>
    <xf numFmtId="165" fontId="0" fillId="20" borderId="15" xfId="1" applyNumberFormat="1" applyFont="1" applyFill="1" applyBorder="1" applyAlignment="1">
      <alignment horizontal="center" vertical="center"/>
    </xf>
    <xf numFmtId="0" fontId="7" fillId="8" borderId="16" xfId="0" applyFont="1" applyFill="1" applyBorder="1"/>
    <xf numFmtId="0" fontId="7" fillId="8" borderId="17" xfId="0" applyFont="1" applyFill="1" applyBorder="1" applyAlignment="1">
      <alignment horizontal="center"/>
    </xf>
    <xf numFmtId="0" fontId="7" fillId="8" borderId="16" xfId="0" quotePrefix="1" applyFont="1" applyFill="1" applyBorder="1"/>
    <xf numFmtId="0" fontId="7" fillId="8" borderId="18" xfId="0" applyFont="1" applyFill="1" applyBorder="1"/>
    <xf numFmtId="0" fontId="7" fillId="8" borderId="20" xfId="0" applyFont="1" applyFill="1" applyBorder="1" applyAlignment="1">
      <alignment horizontal="center"/>
    </xf>
    <xf numFmtId="0" fontId="26" fillId="7" borderId="14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" fontId="0" fillId="6" borderId="9" xfId="0" applyNumberForma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 vertical="center"/>
    </xf>
    <xf numFmtId="0" fontId="0" fillId="8" borderId="5" xfId="0" applyFont="1" applyFill="1" applyBorder="1" applyAlignment="1">
      <alignment wrapText="1"/>
    </xf>
    <xf numFmtId="0" fontId="1" fillId="8" borderId="28" xfId="0" applyFont="1" applyFill="1" applyBorder="1" applyAlignment="1">
      <alignment vertical="center"/>
    </xf>
    <xf numFmtId="0" fontId="6" fillId="16" borderId="0" xfId="0" applyFont="1" applyFill="1" applyBorder="1" applyAlignment="1">
      <alignment vertical="center"/>
    </xf>
    <xf numFmtId="0" fontId="1" fillId="8" borderId="6" xfId="0" applyFont="1" applyFill="1" applyBorder="1" applyAlignment="1">
      <alignment vertical="center"/>
    </xf>
    <xf numFmtId="0" fontId="1" fillId="8" borderId="17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9" fontId="1" fillId="8" borderId="0" xfId="0" applyNumberFormat="1" applyFont="1" applyFill="1" applyBorder="1" applyAlignment="1">
      <alignment vertical="center"/>
    </xf>
    <xf numFmtId="0" fontId="1" fillId="8" borderId="0" xfId="0" applyFont="1" applyFill="1" applyBorder="1" applyAlignment="1">
      <alignment horizontal="center" vertical="center"/>
    </xf>
    <xf numFmtId="0" fontId="14" fillId="12" borderId="17" xfId="0" applyFont="1" applyFill="1" applyBorder="1" applyAlignment="1">
      <alignment horizontal="center"/>
    </xf>
    <xf numFmtId="0" fontId="14" fillId="13" borderId="17" xfId="0" applyFont="1" applyFill="1" applyBorder="1" applyAlignment="1">
      <alignment horizontal="center"/>
    </xf>
    <xf numFmtId="0" fontId="1" fillId="14" borderId="17" xfId="0" applyFont="1" applyFill="1" applyBorder="1" applyAlignment="1">
      <alignment horizontal="center"/>
    </xf>
    <xf numFmtId="0" fontId="26" fillId="14" borderId="17" xfId="0" applyFont="1" applyFill="1" applyBorder="1" applyAlignment="1">
      <alignment horizontal="center"/>
    </xf>
    <xf numFmtId="1" fontId="0" fillId="8" borderId="24" xfId="0" applyNumberFormat="1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left" vertical="center" wrapText="1"/>
    </xf>
    <xf numFmtId="0" fontId="0" fillId="8" borderId="0" xfId="0" applyFont="1" applyFill="1" applyBorder="1" applyAlignment="1">
      <alignment horizontal="left" vertical="top" wrapText="1"/>
    </xf>
    <xf numFmtId="0" fontId="0" fillId="8" borderId="6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8" borderId="0" xfId="0" applyFont="1" applyFill="1" applyBorder="1" applyAlignment="1">
      <alignment horizontal="left" vertical="center" wrapText="1"/>
    </xf>
    <xf numFmtId="0" fontId="0" fillId="8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0" fillId="8" borderId="17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64" fontId="11" fillId="16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</cellXfs>
  <cellStyles count="3">
    <cellStyle name="Normal_SBT06-Region-Aug06.xls" xfId="2" xr:uid="{00000000-0005-0000-0000-000000000000}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CCCC"/>
      <color rgb="FFFFCCFF"/>
      <color rgb="FF0099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22366569605492"/>
          <c:y val="8.6515815584822658E-2"/>
          <c:w val="0.80635397198107106"/>
          <c:h val="0.74433281632520709"/>
        </c:manualLayout>
      </c:layout>
      <c:radarChart>
        <c:radarStyle val="marker"/>
        <c:varyColors val="0"/>
        <c:ser>
          <c:idx val="0"/>
          <c:order val="0"/>
          <c:spPr>
            <a:ln w="476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2.0960322274975379E-2"/>
                  <c:y val="4.118050789293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F0-4E6E-9348-065A03B968CA}"/>
                </c:ext>
              </c:extLst>
            </c:dLbl>
            <c:dLbl>
              <c:idx val="1"/>
              <c:layout>
                <c:manualLayout>
                  <c:x val="-3.5931981042814934E-2"/>
                  <c:y val="2.4708088565113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F0-4E6E-9348-065A03B968CA}"/>
                </c:ext>
              </c:extLst>
            </c:dLbl>
            <c:dLbl>
              <c:idx val="2"/>
              <c:layout>
                <c:manualLayout>
                  <c:x val="-2.0960322274975379E-2"/>
                  <c:y val="-1.6472203157172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F0-4E6E-9348-065A03B968CA}"/>
                </c:ext>
              </c:extLst>
            </c:dLbl>
            <c:dLbl>
              <c:idx val="3"/>
              <c:layout>
                <c:manualLayout>
                  <c:x val="-1.7965990521407467E-2"/>
                  <c:y val="-3.568977350720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F0-4E6E-9348-065A03B968CA}"/>
                </c:ext>
              </c:extLst>
            </c:dLbl>
            <c:dLbl>
              <c:idx val="4"/>
              <c:layout>
                <c:manualLayout>
                  <c:x val="5.6892303317790313E-2"/>
                  <c:y val="-4.1180724063575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F0-4E6E-9348-065A03B968CA}"/>
                </c:ext>
              </c:extLst>
            </c:dLbl>
            <c:dLbl>
              <c:idx val="5"/>
              <c:layout>
                <c:manualLayout>
                  <c:x val="5.6892303317790313E-2"/>
                  <c:y val="-1.6472203157172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F0-4E6E-9348-065A03B968CA}"/>
                </c:ext>
              </c:extLst>
            </c:dLbl>
            <c:dLbl>
              <c:idx val="6"/>
              <c:layout>
                <c:manualLayout>
                  <c:x val="8.9829952607037335E-3"/>
                  <c:y val="6.0398078242964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F0-4E6E-9348-065A03B968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Label!$B$3:$B$9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Label!$D$3:$D$9</c:f>
              <c:numCache>
                <c:formatCode>0.0</c:formatCode>
                <c:ptCount val="7"/>
                <c:pt idx="0">
                  <c:v>2.7272727272727275</c:v>
                </c:pt>
                <c:pt idx="1">
                  <c:v>4.0000000000000018</c:v>
                </c:pt>
                <c:pt idx="2">
                  <c:v>1.2844155844155845</c:v>
                </c:pt>
                <c:pt idx="3">
                  <c:v>3.75</c:v>
                </c:pt>
                <c:pt idx="4">
                  <c:v>4.3333333333333339</c:v>
                </c:pt>
                <c:pt idx="5">
                  <c:v>3.5646599777034558</c:v>
                </c:pt>
                <c:pt idx="6">
                  <c:v>4.39047619047619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E-48DC-B2E0-55CE3136A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12864"/>
        <c:axId val="158214400"/>
      </c:radarChart>
      <c:catAx>
        <c:axId val="15821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214400"/>
        <c:crosses val="autoZero"/>
        <c:auto val="1"/>
        <c:lblAlgn val="ctr"/>
        <c:lblOffset val="100"/>
        <c:noMultiLvlLbl val="0"/>
      </c:catAx>
      <c:valAx>
        <c:axId val="15821440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21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406400</xdr:colOff>
      <xdr:row>0</xdr:row>
      <xdr:rowOff>101600</xdr:rowOff>
    </xdr:from>
    <xdr:to>
      <xdr:col>7</xdr:col>
      <xdr:colOff>469900</xdr:colOff>
      <xdr:row>5</xdr:row>
      <xdr:rowOff>126157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8DD9570-628F-493D-868D-F78FF3F67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0" y="101600"/>
          <a:ext cx="1892300" cy="97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63501</xdr:colOff>
      <xdr:row>10</xdr:row>
      <xdr:rowOff>133351</xdr:rowOff>
    </xdr:from>
    <xdr:to>
      <xdr:col>2</xdr:col>
      <xdr:colOff>46202</xdr:colOff>
      <xdr:row>13</xdr:row>
      <xdr:rowOff>19050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1D3ACD1-A645-4019-BE37-21DF6B446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2819401"/>
          <a:ext cx="1198726" cy="600074"/>
        </a:xfrm>
        <a:prstGeom prst="rect">
          <a:avLst/>
        </a:prstGeom>
      </xdr:spPr>
    </xdr:pic>
    <xdr:clientData/>
  </xdr:twoCellAnchor>
  <xdr:twoCellAnchor editAs="oneCell">
    <xdr:from>
      <xdr:col>0</xdr:col>
      <xdr:colOff>69849</xdr:colOff>
      <xdr:row>0</xdr:row>
      <xdr:rowOff>132115</xdr:rowOff>
    </xdr:from>
    <xdr:to>
      <xdr:col>2</xdr:col>
      <xdr:colOff>439138</xdr:colOff>
      <xdr:row>6</xdr:row>
      <xdr:rowOff>12700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19C8E3E-6490-44EC-A6CD-FAB9B8E72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49" y="132115"/>
          <a:ext cx="1588489" cy="1010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448734</xdr:colOff>
      <xdr:row>48</xdr:row>
      <xdr:rowOff>281516</xdr:rowOff>
    </xdr:from>
    <xdr:to>
      <xdr:col>11</xdr:col>
      <xdr:colOff>289984</xdr:colOff>
      <xdr:row>53</xdr:row>
      <xdr:rowOff>182034</xdr:rowOff>
    </xdr:to>
    <xdr:sp macro="" textlink="">
      <xdr:nvSpPr>
        <xdr:cNvPr id="2" name="Freccia in su 1">
          <a:extLst>
            <a:ext uri="{FF2B5EF4-FFF2-40B4-BE49-F238E27FC236}">
              <a16:creationId xmlns:a16="http://schemas.microsoft.com/office/drawing/2014/main" id="{7C53B5B9-F023-4708-B6BD-1E5AC097B3AE}"/>
            </a:ext>
          </a:extLst>
        </xdr:cNvPr>
        <xdr:cNvSpPr/>
      </xdr:nvSpPr>
      <xdr:spPr>
        <a:xfrm rot="16200000">
          <a:off x="9065684" y="12746566"/>
          <a:ext cx="1096434" cy="465667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228601</xdr:colOff>
      <xdr:row>54</xdr:row>
      <xdr:rowOff>48685</xdr:rowOff>
    </xdr:from>
    <xdr:to>
      <xdr:col>3</xdr:col>
      <xdr:colOff>717551</xdr:colOff>
      <xdr:row>55</xdr:row>
      <xdr:rowOff>171452</xdr:rowOff>
    </xdr:to>
    <xdr:sp macro="" textlink="">
      <xdr:nvSpPr>
        <xdr:cNvPr id="3" name="Freccia in su 2">
          <a:extLst>
            <a:ext uri="{FF2B5EF4-FFF2-40B4-BE49-F238E27FC236}">
              <a16:creationId xmlns:a16="http://schemas.microsoft.com/office/drawing/2014/main" id="{B347E47A-D04E-4E4A-B8C3-E6347FBAC561}"/>
            </a:ext>
          </a:extLst>
        </xdr:cNvPr>
        <xdr:cNvSpPr/>
      </xdr:nvSpPr>
      <xdr:spPr>
        <a:xfrm rot="2877117">
          <a:off x="3486151" y="13512802"/>
          <a:ext cx="323850" cy="4889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127000</xdr:colOff>
      <xdr:row>10</xdr:row>
      <xdr:rowOff>0</xdr:rowOff>
    </xdr:from>
    <xdr:to>
      <xdr:col>6</xdr:col>
      <xdr:colOff>615950</xdr:colOff>
      <xdr:row>11</xdr:row>
      <xdr:rowOff>63500</xdr:rowOff>
    </xdr:to>
    <xdr:sp macro="" textlink="">
      <xdr:nvSpPr>
        <xdr:cNvPr id="4" name="Freccia in su 3">
          <a:extLst>
            <a:ext uri="{FF2B5EF4-FFF2-40B4-BE49-F238E27FC236}">
              <a16:creationId xmlns:a16="http://schemas.microsoft.com/office/drawing/2014/main" id="{22B90E0F-FE16-4761-A2FA-8ACAB93AE165}"/>
            </a:ext>
          </a:extLst>
        </xdr:cNvPr>
        <xdr:cNvSpPr/>
      </xdr:nvSpPr>
      <xdr:spPr>
        <a:xfrm rot="16200000">
          <a:off x="7423150" y="1301750"/>
          <a:ext cx="285750" cy="488950"/>
        </a:xfrm>
        <a:prstGeom prst="upArrow">
          <a:avLst>
            <a:gd name="adj1" fmla="val 50000"/>
            <a:gd name="adj2" fmla="val 525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</xdr:colOff>
      <xdr:row>3</xdr:row>
      <xdr:rowOff>41274</xdr:rowOff>
    </xdr:from>
    <xdr:to>
      <xdr:col>8</xdr:col>
      <xdr:colOff>384327</xdr:colOff>
      <xdr:row>6</xdr:row>
      <xdr:rowOff>131763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02823DF-90BE-418F-8DE6-4B3F4D54F8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606"/>
        <a:stretch/>
      </xdr:blipFill>
      <xdr:spPr>
        <a:xfrm>
          <a:off x="7410449" y="644524"/>
          <a:ext cx="1825779" cy="933451"/>
        </a:xfrm>
        <a:prstGeom prst="rect">
          <a:avLst/>
        </a:prstGeom>
      </xdr:spPr>
    </xdr:pic>
    <xdr:clientData/>
  </xdr:twoCellAnchor>
  <xdr:twoCellAnchor editAs="oneCell">
    <xdr:from>
      <xdr:col>6</xdr:col>
      <xdr:colOff>98426</xdr:colOff>
      <xdr:row>8</xdr:row>
      <xdr:rowOff>187325</xdr:rowOff>
    </xdr:from>
    <xdr:to>
      <xdr:col>7</xdr:col>
      <xdr:colOff>218809</xdr:colOff>
      <xdr:row>12</xdr:row>
      <xdr:rowOff>295275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6F1EDA7-70DC-49D2-8C83-82F2B7EB9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6" y="1889125"/>
          <a:ext cx="914133" cy="1330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</xdr:colOff>
      <xdr:row>10</xdr:row>
      <xdr:rowOff>158295</xdr:rowOff>
    </xdr:from>
    <xdr:to>
      <xdr:col>2</xdr:col>
      <xdr:colOff>3683000</xdr:colOff>
      <xdr:row>32</xdr:row>
      <xdr:rowOff>117020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FD4F281-8A5B-425E-9A53-D170309D0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504825</xdr:colOff>
      <xdr:row>1</xdr:row>
      <xdr:rowOff>168445</xdr:rowOff>
    </xdr:from>
    <xdr:to>
      <xdr:col>10</xdr:col>
      <xdr:colOff>226034</xdr:colOff>
      <xdr:row>6</xdr:row>
      <xdr:rowOff>276225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C4C1696-77A9-4D60-862E-D2D5A05C5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349420"/>
          <a:ext cx="2769209" cy="1774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"/>
  <sheetViews>
    <sheetView tabSelected="1" topLeftCell="A7" workbookViewId="0">
      <selection activeCell="B17" sqref="B17"/>
    </sheetView>
  </sheetViews>
  <sheetFormatPr defaultRowHeight="15" x14ac:dyDescent="0.25"/>
  <cols>
    <col min="15" max="15" width="16" customWidth="1"/>
  </cols>
  <sheetData>
    <row r="1" spans="1:28" ht="14.45" x14ac:dyDescent="0.3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4.45" x14ac:dyDescent="0.35">
      <c r="A2" s="17"/>
      <c r="B2" s="17"/>
      <c r="C2" s="17"/>
      <c r="D2" s="17"/>
      <c r="E2" s="17"/>
      <c r="F2" s="17"/>
      <c r="G2" s="17"/>
      <c r="H2" s="17"/>
      <c r="I2" s="17"/>
      <c r="J2" s="17" t="s">
        <v>97</v>
      </c>
      <c r="K2" s="17"/>
      <c r="L2" s="17"/>
      <c r="M2" s="17"/>
      <c r="N2" s="17"/>
      <c r="O2" s="17"/>
      <c r="P2" s="17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16.5" customHeight="1" x14ac:dyDescent="0.6">
      <c r="A3" s="17"/>
      <c r="B3" s="17"/>
      <c r="C3" s="17"/>
      <c r="D3" s="17"/>
      <c r="E3" s="17"/>
      <c r="F3" s="17"/>
      <c r="G3" s="17"/>
      <c r="H3" s="17"/>
      <c r="I3" s="17"/>
      <c r="J3" s="17" t="s">
        <v>98</v>
      </c>
      <c r="K3" s="17"/>
      <c r="L3" s="17"/>
      <c r="M3" s="17"/>
      <c r="N3" s="17"/>
      <c r="O3" s="17"/>
      <c r="P3" s="94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ht="14.45" x14ac:dyDescent="0.35">
      <c r="A4" s="17"/>
      <c r="B4" s="17"/>
      <c r="C4" s="17"/>
      <c r="D4" s="17"/>
      <c r="E4" s="17"/>
      <c r="F4" s="17"/>
      <c r="G4" s="17"/>
      <c r="H4" s="17"/>
      <c r="I4" s="17"/>
      <c r="J4" s="17" t="s">
        <v>108</v>
      </c>
      <c r="K4" s="17"/>
      <c r="L4" s="17"/>
      <c r="M4" s="17"/>
      <c r="N4" s="17"/>
      <c r="O4" s="17"/>
      <c r="P4" s="17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1:28" ht="14.45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6" spans="1:28" ht="14.45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28" ht="14.45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ht="28.5" x14ac:dyDescent="0.65">
      <c r="A8" s="174" t="s">
        <v>107</v>
      </c>
      <c r="B8" s="17"/>
      <c r="C8" s="17"/>
      <c r="D8" s="17"/>
      <c r="E8" s="17"/>
      <c r="F8" s="170" t="s">
        <v>25</v>
      </c>
      <c r="G8" s="171" t="s">
        <v>116</v>
      </c>
      <c r="H8" s="172"/>
      <c r="I8" s="172"/>
      <c r="J8" s="172"/>
      <c r="K8" s="172"/>
      <c r="L8" s="172"/>
      <c r="M8" s="172"/>
      <c r="N8" s="172"/>
      <c r="O8" s="173"/>
      <c r="P8" s="17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</row>
    <row r="9" spans="1:28" ht="18.600000000000001" x14ac:dyDescent="0.45">
      <c r="A9" s="17"/>
      <c r="B9" s="17"/>
      <c r="C9" s="17"/>
      <c r="D9" s="17"/>
      <c r="E9" s="17"/>
      <c r="F9" s="113">
        <v>1</v>
      </c>
      <c r="G9" s="102" t="s">
        <v>23</v>
      </c>
      <c r="H9" s="102"/>
      <c r="I9" s="102"/>
      <c r="J9" s="102"/>
      <c r="K9" s="102"/>
      <c r="L9" s="102"/>
      <c r="M9" s="102"/>
      <c r="N9" s="102"/>
      <c r="O9" s="103"/>
      <c r="P9" s="17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</row>
    <row r="10" spans="1:28" ht="18.600000000000001" x14ac:dyDescent="0.45">
      <c r="A10" s="17" t="s">
        <v>21</v>
      </c>
      <c r="B10" s="17"/>
      <c r="C10" s="17"/>
      <c r="D10" s="17"/>
      <c r="E10" s="17"/>
      <c r="F10" s="113">
        <v>2</v>
      </c>
      <c r="G10" s="102" t="s">
        <v>121</v>
      </c>
      <c r="H10" s="102"/>
      <c r="I10" s="102"/>
      <c r="J10" s="102"/>
      <c r="K10" s="102"/>
      <c r="L10" s="102"/>
      <c r="M10" s="102"/>
      <c r="N10" s="102"/>
      <c r="O10" s="103"/>
      <c r="P10" s="17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</row>
    <row r="11" spans="1:28" ht="18.600000000000001" x14ac:dyDescent="0.45">
      <c r="A11" s="17"/>
      <c r="B11" s="17"/>
      <c r="C11" s="17"/>
      <c r="D11" s="17"/>
      <c r="E11" s="17"/>
      <c r="F11" s="113">
        <v>3</v>
      </c>
      <c r="G11" s="102" t="s">
        <v>112</v>
      </c>
      <c r="H11" s="102"/>
      <c r="I11" s="102"/>
      <c r="J11" s="102"/>
      <c r="K11" s="102"/>
      <c r="L11" s="102"/>
      <c r="M11" s="102"/>
      <c r="N11" s="102"/>
      <c r="O11" s="103"/>
      <c r="P11" s="17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8" ht="18.600000000000001" x14ac:dyDescent="0.45">
      <c r="A12" s="17"/>
      <c r="B12" s="17"/>
      <c r="C12" s="17"/>
      <c r="D12" s="17"/>
      <c r="E12" s="17"/>
      <c r="F12" s="113"/>
      <c r="G12" s="104" t="s">
        <v>117</v>
      </c>
      <c r="H12" s="105"/>
      <c r="I12" s="105"/>
      <c r="J12" s="105"/>
      <c r="K12" s="105"/>
      <c r="L12" s="105"/>
      <c r="M12" s="105"/>
      <c r="N12" s="105"/>
      <c r="O12" s="106"/>
      <c r="P12" s="17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</row>
    <row r="13" spans="1:28" ht="18.600000000000001" x14ac:dyDescent="0.45">
      <c r="A13" s="17"/>
      <c r="B13" s="17"/>
      <c r="C13" s="17"/>
      <c r="D13" s="17"/>
      <c r="E13" s="17"/>
      <c r="F13" s="113">
        <v>4</v>
      </c>
      <c r="G13" s="102" t="s">
        <v>122</v>
      </c>
      <c r="H13" s="102"/>
      <c r="I13" s="102"/>
      <c r="J13" s="102"/>
      <c r="K13" s="102"/>
      <c r="L13" s="102"/>
      <c r="M13" s="102"/>
      <c r="N13" s="102"/>
      <c r="O13" s="103"/>
      <c r="P13" s="17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</row>
    <row r="14" spans="1:28" ht="18.600000000000001" x14ac:dyDescent="0.45">
      <c r="A14" s="17"/>
      <c r="B14" s="17"/>
      <c r="C14" s="17"/>
      <c r="D14" s="17"/>
      <c r="E14" s="17"/>
      <c r="F14" s="113">
        <v>5</v>
      </c>
      <c r="G14" s="102" t="s">
        <v>30</v>
      </c>
      <c r="H14" s="102"/>
      <c r="I14" s="102"/>
      <c r="J14" s="102"/>
      <c r="K14" s="102"/>
      <c r="L14" s="102"/>
      <c r="M14" s="102"/>
      <c r="N14" s="102"/>
      <c r="O14" s="103"/>
      <c r="P14" s="17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18.600000000000001" x14ac:dyDescent="0.45">
      <c r="A15" s="17" t="s">
        <v>100</v>
      </c>
      <c r="B15" s="17"/>
      <c r="C15" s="17"/>
      <c r="D15" s="17"/>
      <c r="E15" s="17"/>
      <c r="F15" s="113"/>
      <c r="G15" s="104" t="s">
        <v>118</v>
      </c>
      <c r="H15" s="105"/>
      <c r="I15" s="105"/>
      <c r="J15" s="105"/>
      <c r="K15" s="105"/>
      <c r="L15" s="105"/>
      <c r="M15" s="105"/>
      <c r="N15" s="105"/>
      <c r="O15" s="106"/>
      <c r="P15" s="17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</row>
    <row r="16" spans="1:28" ht="18.600000000000001" x14ac:dyDescent="0.45">
      <c r="A16" s="17" t="s">
        <v>22</v>
      </c>
      <c r="B16" s="17" t="s">
        <v>124</v>
      </c>
      <c r="C16" s="17"/>
      <c r="D16" s="17"/>
      <c r="E16" s="17"/>
      <c r="F16" s="113">
        <v>6</v>
      </c>
      <c r="G16" s="102" t="s">
        <v>26</v>
      </c>
      <c r="H16" s="102"/>
      <c r="I16" s="102"/>
      <c r="J16" s="102"/>
      <c r="K16" s="102"/>
      <c r="L16" s="102"/>
      <c r="M16" s="102"/>
      <c r="N16" s="102"/>
      <c r="O16" s="103"/>
      <c r="P16" s="17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</row>
    <row r="17" spans="1:28" ht="18.600000000000001" x14ac:dyDescent="0.45">
      <c r="A17" s="46" t="s">
        <v>99</v>
      </c>
      <c r="B17" s="46"/>
      <c r="C17" s="46"/>
      <c r="D17" s="17"/>
      <c r="E17" s="17"/>
      <c r="F17" s="113"/>
      <c r="G17" s="104" t="s">
        <v>119</v>
      </c>
      <c r="H17" s="105"/>
      <c r="I17" s="105"/>
      <c r="J17" s="105"/>
      <c r="K17" s="105"/>
      <c r="L17" s="105"/>
      <c r="M17" s="105"/>
      <c r="N17" s="105"/>
      <c r="O17" s="106"/>
      <c r="P17" s="17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</row>
    <row r="18" spans="1:28" ht="18.600000000000001" x14ac:dyDescent="0.45">
      <c r="A18" s="46"/>
      <c r="B18" s="46"/>
      <c r="C18" s="46"/>
      <c r="D18" s="17"/>
      <c r="E18" s="17"/>
      <c r="F18" s="113">
        <v>7</v>
      </c>
      <c r="G18" s="102" t="s">
        <v>27</v>
      </c>
      <c r="H18" s="102"/>
      <c r="I18" s="102"/>
      <c r="J18" s="102"/>
      <c r="K18" s="102"/>
      <c r="L18" s="102"/>
      <c r="M18" s="102"/>
      <c r="N18" s="102"/>
      <c r="O18" s="103"/>
      <c r="P18" s="17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  <row r="19" spans="1:28" ht="18.600000000000001" x14ac:dyDescent="0.45">
      <c r="A19" s="46"/>
      <c r="B19" s="46"/>
      <c r="C19" s="46"/>
      <c r="D19" s="46"/>
      <c r="E19" s="46"/>
      <c r="F19" s="114"/>
      <c r="G19" s="104" t="s">
        <v>120</v>
      </c>
      <c r="H19" s="105"/>
      <c r="I19" s="105"/>
      <c r="J19" s="105"/>
      <c r="K19" s="105"/>
      <c r="L19" s="105"/>
      <c r="M19" s="105"/>
      <c r="N19" s="105"/>
      <c r="O19" s="106"/>
      <c r="P19" s="17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</row>
    <row r="20" spans="1:28" ht="18.600000000000001" x14ac:dyDescent="0.45">
      <c r="A20" s="46"/>
      <c r="B20" s="46"/>
      <c r="C20" s="46"/>
      <c r="D20" s="46"/>
      <c r="E20" s="46"/>
      <c r="F20" s="113">
        <v>8</v>
      </c>
      <c r="G20" s="102" t="s">
        <v>28</v>
      </c>
      <c r="H20" s="102"/>
      <c r="I20" s="102"/>
      <c r="J20" s="102"/>
      <c r="K20" s="102"/>
      <c r="L20" s="102"/>
      <c r="M20" s="102"/>
      <c r="N20" s="102"/>
      <c r="O20" s="103"/>
      <c r="P20" s="17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</row>
    <row r="21" spans="1:28" ht="14.45" x14ac:dyDescent="0.35">
      <c r="A21" s="17"/>
      <c r="B21" s="17"/>
      <c r="C21" s="17"/>
      <c r="D21" s="17"/>
      <c r="E21" s="17"/>
      <c r="F21" s="52"/>
      <c r="G21" s="197"/>
      <c r="H21" s="197"/>
      <c r="I21" s="197"/>
      <c r="J21" s="197"/>
      <c r="K21" s="197"/>
      <c r="L21" s="197"/>
      <c r="M21" s="197"/>
      <c r="N21" s="197"/>
      <c r="O21" s="15"/>
      <c r="P21" s="17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</row>
    <row r="22" spans="1:28" ht="26.1" x14ac:dyDescent="0.6">
      <c r="A22" s="17"/>
      <c r="B22" s="17"/>
      <c r="C22" s="17"/>
      <c r="D22" s="17"/>
      <c r="E22" s="17"/>
      <c r="F22" s="193" t="s">
        <v>24</v>
      </c>
      <c r="G22" s="194"/>
      <c r="H22" s="194"/>
      <c r="I22" s="198"/>
      <c r="J22" s="198"/>
      <c r="K22" s="198"/>
      <c r="L22" s="195"/>
      <c r="M22" s="17"/>
      <c r="N22" s="17"/>
      <c r="O22" s="18"/>
      <c r="P22" s="17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</row>
    <row r="23" spans="1:28" ht="26.25" x14ac:dyDescent="0.4">
      <c r="A23" s="17"/>
      <c r="B23" s="17"/>
      <c r="C23" s="17"/>
      <c r="D23" s="17"/>
      <c r="E23" s="17"/>
      <c r="F23" s="193" t="s">
        <v>114</v>
      </c>
      <c r="G23" s="17"/>
      <c r="H23" s="17"/>
      <c r="I23" s="17"/>
      <c r="J23" s="17"/>
      <c r="K23" s="198"/>
      <c r="L23" s="196"/>
      <c r="M23" s="17"/>
      <c r="N23" s="17"/>
      <c r="O23" s="18"/>
      <c r="P23" s="17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1:28" x14ac:dyDescent="0.25">
      <c r="A24" s="17"/>
      <c r="B24" s="17"/>
      <c r="C24" s="17"/>
      <c r="D24" s="17"/>
      <c r="E24" s="17"/>
      <c r="F24" s="199"/>
      <c r="G24" s="20"/>
      <c r="H24" s="20"/>
      <c r="I24" s="20"/>
      <c r="J24" s="20"/>
      <c r="K24" s="20"/>
      <c r="L24" s="20"/>
      <c r="M24" s="20"/>
      <c r="N24" s="20"/>
      <c r="O24" s="21"/>
      <c r="P24" s="17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</row>
    <row r="25" spans="1:28" x14ac:dyDescent="0.25">
      <c r="A25" s="17"/>
      <c r="B25" s="17"/>
      <c r="C25" s="17"/>
      <c r="D25" s="17"/>
      <c r="E25" s="17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17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</row>
    <row r="26" spans="1:28" x14ac:dyDescent="0.25">
      <c r="A26" s="17"/>
      <c r="B26" s="17"/>
      <c r="C26" s="17"/>
      <c r="D26" s="17"/>
      <c r="E26" s="17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17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25">
      <c r="A27" s="17"/>
      <c r="B27" s="17"/>
      <c r="C27" s="17"/>
      <c r="D27" s="17"/>
      <c r="E27" s="17"/>
      <c r="G27" s="46"/>
      <c r="H27" s="46"/>
      <c r="I27" s="46"/>
      <c r="J27" s="46"/>
      <c r="K27" s="46"/>
      <c r="L27" s="46"/>
      <c r="M27" s="46"/>
      <c r="N27" s="46"/>
      <c r="O27" s="46"/>
      <c r="P27" s="17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x14ac:dyDescent="0.25">
      <c r="A34" s="17"/>
      <c r="B34" s="17"/>
      <c r="C34" s="17"/>
      <c r="D34" s="17"/>
      <c r="E34" s="17"/>
      <c r="F34" s="17"/>
      <c r="K34" s="17"/>
      <c r="L34" s="17"/>
      <c r="M34" s="17"/>
      <c r="N34" s="17"/>
      <c r="O34" s="17"/>
      <c r="P34" s="17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1:28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</row>
    <row r="36" spans="1:28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28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</row>
    <row r="38" spans="1:28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</row>
    <row r="39" spans="1:28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1:28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V40" s="46"/>
      <c r="W40" s="46"/>
      <c r="X40" s="46"/>
      <c r="Y40" s="46"/>
      <c r="Z40" s="46"/>
      <c r="AA40" s="46"/>
      <c r="AB40" s="46"/>
    </row>
    <row r="41" spans="1:28" x14ac:dyDescent="0.25">
      <c r="A41" s="46"/>
      <c r="B41" s="46"/>
      <c r="C41" s="46"/>
      <c r="D41" s="46"/>
      <c r="E41" s="46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4"/>
  <sheetViews>
    <sheetView topLeftCell="A19" workbookViewId="0">
      <selection activeCell="H22" sqref="H22"/>
    </sheetView>
  </sheetViews>
  <sheetFormatPr defaultRowHeight="15" x14ac:dyDescent="0.25"/>
  <cols>
    <col min="1" max="1" width="8.28515625" customWidth="1"/>
    <col min="2" max="2" width="70.5703125" customWidth="1"/>
    <col min="3" max="3" width="14.5703125" customWidth="1"/>
    <col min="4" max="4" width="13.5703125" customWidth="1"/>
    <col min="5" max="5" width="14.140625" customWidth="1"/>
    <col min="6" max="6" width="11.42578125" customWidth="1"/>
    <col min="7" max="7" width="10.42578125" customWidth="1"/>
    <col min="9" max="9" width="11.140625" customWidth="1"/>
    <col min="10" max="10" width="9.28515625" customWidth="1"/>
  </cols>
  <sheetData>
    <row r="1" spans="1:22" ht="18.75" x14ac:dyDescent="0.3">
      <c r="A1" s="46"/>
      <c r="B1" s="46"/>
      <c r="C1" s="132"/>
      <c r="D1" s="132"/>
      <c r="E1" s="132"/>
      <c r="F1" s="17"/>
      <c r="G1" s="17"/>
      <c r="H1" s="17"/>
      <c r="I1" s="132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18.75" x14ac:dyDescent="0.25">
      <c r="A2" s="46"/>
      <c r="B2" s="46"/>
      <c r="C2" s="280" t="s">
        <v>197</v>
      </c>
      <c r="D2" s="111"/>
      <c r="E2" s="294" t="s">
        <v>115</v>
      </c>
      <c r="F2" s="295"/>
      <c r="G2" s="296"/>
      <c r="H2" s="111"/>
      <c r="I2" s="111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2" ht="18.75" x14ac:dyDescent="0.25">
      <c r="A3" s="219" t="s">
        <v>35</v>
      </c>
      <c r="B3" s="220" t="s">
        <v>218</v>
      </c>
      <c r="C3" s="221">
        <f>(C4*Weights!J17)/Weights!J17</f>
        <v>2.7272727272727275</v>
      </c>
      <c r="D3" s="133"/>
      <c r="E3" s="203"/>
      <c r="F3" s="110"/>
      <c r="G3" s="204"/>
      <c r="H3" s="134"/>
      <c r="I3" s="134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2" ht="15.6" x14ac:dyDescent="0.35">
      <c r="A4" s="26" t="s">
        <v>41</v>
      </c>
      <c r="B4" s="27" t="s">
        <v>150</v>
      </c>
      <c r="C4" s="165">
        <f>'Scores A'!B8/Weights!J17</f>
        <v>2.7272727272727275</v>
      </c>
      <c r="D4" s="135"/>
      <c r="E4" s="205">
        <v>-1</v>
      </c>
      <c r="F4" s="206" t="s">
        <v>2</v>
      </c>
      <c r="G4" s="207"/>
      <c r="H4" s="136"/>
      <c r="I4" s="13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5.75" x14ac:dyDescent="0.25">
      <c r="A5" s="22" t="s">
        <v>42</v>
      </c>
      <c r="B5" s="23" t="s">
        <v>161</v>
      </c>
      <c r="C5" s="164">
        <f>'Scores A'!B7</f>
        <v>2.7272727272727275</v>
      </c>
      <c r="D5" s="131"/>
      <c r="E5" s="208">
        <v>0</v>
      </c>
      <c r="F5" s="209" t="s">
        <v>3</v>
      </c>
      <c r="G5" s="210"/>
      <c r="H5" s="137"/>
      <c r="I5" s="137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22" ht="18.600000000000001" x14ac:dyDescent="0.35">
      <c r="A6" s="219" t="s">
        <v>7</v>
      </c>
      <c r="B6" s="220" t="s">
        <v>144</v>
      </c>
      <c r="C6" s="221">
        <f>C7*Weights!J20/Weights!J20</f>
        <v>4.0000000000000018</v>
      </c>
      <c r="D6" s="138"/>
      <c r="E6" s="211">
        <v>3</v>
      </c>
      <c r="F6" s="212" t="s">
        <v>4</v>
      </c>
      <c r="G6" s="213"/>
      <c r="H6" s="139"/>
      <c r="I6" s="139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22" ht="15.75" x14ac:dyDescent="0.25">
      <c r="A7" s="26" t="s">
        <v>8</v>
      </c>
      <c r="B7" s="28" t="s">
        <v>151</v>
      </c>
      <c r="C7" s="165">
        <f>'Scores B'!B8/Weights!J20</f>
        <v>4.0000000000000018</v>
      </c>
      <c r="D7" s="140"/>
      <c r="E7" s="214">
        <v>5</v>
      </c>
      <c r="F7" s="215" t="s">
        <v>5</v>
      </c>
      <c r="G7" s="216"/>
      <c r="H7" s="141"/>
      <c r="I7" s="141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22" x14ac:dyDescent="0.25">
      <c r="A8" s="22" t="s">
        <v>44</v>
      </c>
      <c r="B8" s="23" t="s">
        <v>162</v>
      </c>
      <c r="C8" s="164">
        <f>'Scores B'!B7</f>
        <v>4.0000000000000018</v>
      </c>
      <c r="D8" s="131"/>
      <c r="E8" s="131"/>
      <c r="F8" s="131"/>
      <c r="G8" s="131"/>
      <c r="H8" s="137"/>
      <c r="I8" s="137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22" ht="18.600000000000001" x14ac:dyDescent="0.35">
      <c r="A9" s="219" t="s">
        <v>11</v>
      </c>
      <c r="B9" s="220" t="s">
        <v>145</v>
      </c>
      <c r="C9" s="221">
        <f>(C10*Weights!J23+'Performance Scores'!C14*Weights!J27)/(Weights!J23+Weights!J27)</f>
        <v>1.2844155844155845</v>
      </c>
      <c r="D9" s="138"/>
      <c r="E9" s="138"/>
      <c r="F9" s="138"/>
      <c r="G9" s="138"/>
      <c r="H9" s="139"/>
      <c r="I9" s="139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22" ht="15.75" x14ac:dyDescent="0.25">
      <c r="A10" s="26" t="s">
        <v>9</v>
      </c>
      <c r="B10" s="28" t="s">
        <v>152</v>
      </c>
      <c r="C10" s="165">
        <f>('Scores C'!B8+'Scores C'!F8+'Scores C'!J8)/Weights!J23</f>
        <v>1.2400000000000002</v>
      </c>
      <c r="D10" s="140"/>
      <c r="E10" s="140"/>
      <c r="F10" s="140"/>
      <c r="G10" s="140"/>
      <c r="H10" s="141"/>
      <c r="I10" s="141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22" ht="19.5" customHeight="1" x14ac:dyDescent="0.25">
      <c r="A11" s="22" t="s">
        <v>45</v>
      </c>
      <c r="B11" s="23" t="s">
        <v>163</v>
      </c>
      <c r="C11" s="163">
        <f>'Scores C'!B7</f>
        <v>0.40000000000000036</v>
      </c>
      <c r="D11" s="131"/>
      <c r="E11" s="131"/>
      <c r="F11" s="131"/>
      <c r="G11" s="131"/>
      <c r="H11" s="137"/>
      <c r="I11" s="137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22" x14ac:dyDescent="0.25">
      <c r="A12" s="22" t="s">
        <v>47</v>
      </c>
      <c r="B12" s="23" t="s">
        <v>164</v>
      </c>
      <c r="C12" s="163">
        <f>'Scores C'!F7</f>
        <v>2</v>
      </c>
      <c r="D12" s="131"/>
      <c r="E12" s="131"/>
      <c r="F12" s="131"/>
      <c r="G12" s="131"/>
      <c r="H12" s="137"/>
      <c r="I12" s="137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22" x14ac:dyDescent="0.25">
      <c r="A13" s="22" t="s">
        <v>49</v>
      </c>
      <c r="B13" s="23" t="s">
        <v>165</v>
      </c>
      <c r="C13" s="163">
        <f>'Scores C'!J7</f>
        <v>2.5</v>
      </c>
      <c r="D13" s="131"/>
      <c r="E13" s="131"/>
      <c r="F13" s="131"/>
      <c r="G13" s="131"/>
      <c r="H13" s="137"/>
      <c r="I13" s="137"/>
      <c r="J13" s="46"/>
      <c r="K13" s="46"/>
      <c r="L13" s="46"/>
      <c r="M13" s="46"/>
      <c r="N13" s="46"/>
      <c r="O13" s="46"/>
      <c r="P13" s="46"/>
      <c r="Q13" s="46"/>
      <c r="R13" s="46"/>
      <c r="S13" s="46"/>
    </row>
    <row r="14" spans="1:22" ht="17.45" customHeight="1" x14ac:dyDescent="0.25">
      <c r="A14" s="26" t="s">
        <v>51</v>
      </c>
      <c r="B14" s="28" t="s">
        <v>153</v>
      </c>
      <c r="C14" s="165">
        <f>('Scores C'!B21+'Scores C'!F21)/Weights!J27</f>
        <v>1.3214285714285712</v>
      </c>
      <c r="D14" s="140"/>
      <c r="E14" s="140"/>
      <c r="F14" s="140"/>
      <c r="G14" s="140"/>
      <c r="H14" s="141"/>
      <c r="I14" s="141"/>
      <c r="J14" s="46"/>
      <c r="K14" s="46"/>
      <c r="L14" s="46"/>
      <c r="M14" s="46"/>
      <c r="N14" s="46"/>
      <c r="O14" s="46"/>
      <c r="P14" s="46"/>
      <c r="Q14" s="46"/>
      <c r="R14" s="46"/>
      <c r="S14" s="46"/>
    </row>
    <row r="15" spans="1:22" ht="30" x14ac:dyDescent="0.25">
      <c r="A15" s="22" t="s">
        <v>52</v>
      </c>
      <c r="B15" s="23" t="s">
        <v>166</v>
      </c>
      <c r="C15" s="164">
        <f>'Scores C'!B20</f>
        <v>0.14285714285714279</v>
      </c>
      <c r="D15" s="131"/>
      <c r="E15" s="131"/>
      <c r="F15" s="131"/>
      <c r="G15" s="131"/>
      <c r="H15" s="137"/>
      <c r="I15" s="137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22" ht="36" customHeight="1" x14ac:dyDescent="0.25">
      <c r="A16" s="22" t="s">
        <v>53</v>
      </c>
      <c r="B16" s="23" t="s">
        <v>167</v>
      </c>
      <c r="C16" s="163">
        <f>'Scores C'!F20</f>
        <v>2.4999999999999996</v>
      </c>
      <c r="D16" s="131"/>
      <c r="E16" s="131"/>
      <c r="F16" s="131"/>
      <c r="G16" s="131"/>
      <c r="H16" s="137"/>
      <c r="I16" s="137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19" ht="18.600000000000001" x14ac:dyDescent="0.35">
      <c r="A17" s="219" t="s">
        <v>12</v>
      </c>
      <c r="B17" s="220" t="s">
        <v>146</v>
      </c>
      <c r="C17" s="221">
        <f>C18*Weights!J31/Weights!J31</f>
        <v>3.75</v>
      </c>
      <c r="D17" s="138"/>
      <c r="E17" s="138"/>
      <c r="F17" s="138"/>
      <c r="G17" s="138"/>
      <c r="H17" s="139"/>
      <c r="I17" s="139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15.75" x14ac:dyDescent="0.25">
      <c r="A18" s="26" t="s">
        <v>10</v>
      </c>
      <c r="B18" s="28" t="s">
        <v>219</v>
      </c>
      <c r="C18" s="165">
        <f>'Scores D'!B8/Weights!J31</f>
        <v>3.75</v>
      </c>
      <c r="D18" s="140"/>
      <c r="E18" s="140"/>
      <c r="F18" s="140"/>
      <c r="G18" s="140"/>
      <c r="H18" s="141"/>
      <c r="I18" s="141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19" ht="30" x14ac:dyDescent="0.25">
      <c r="A19" s="22" t="s">
        <v>55</v>
      </c>
      <c r="B19" s="23" t="s">
        <v>168</v>
      </c>
      <c r="C19" s="164">
        <f>'Scores D'!B7</f>
        <v>3.75</v>
      </c>
      <c r="D19" s="131"/>
      <c r="E19" s="131"/>
      <c r="F19" s="131"/>
      <c r="G19" s="131"/>
      <c r="H19" s="137"/>
      <c r="I19" s="137"/>
      <c r="J19" s="46"/>
      <c r="K19" s="46"/>
      <c r="L19" s="46"/>
      <c r="M19" s="46"/>
      <c r="N19" s="46"/>
      <c r="O19" s="46"/>
      <c r="P19" s="46"/>
      <c r="Q19" s="46"/>
      <c r="R19" s="46"/>
      <c r="S19" s="46"/>
    </row>
    <row r="20" spans="1:19" ht="18.75" x14ac:dyDescent="0.25">
      <c r="A20" s="24" t="s">
        <v>36</v>
      </c>
      <c r="B20" s="25" t="s">
        <v>38</v>
      </c>
      <c r="C20" s="166">
        <f>C21*Weights!J34/Weights!J34</f>
        <v>4.3333333333333339</v>
      </c>
      <c r="D20" s="138"/>
      <c r="E20" s="138"/>
      <c r="F20" s="138"/>
      <c r="G20" s="138"/>
      <c r="H20" s="139"/>
      <c r="I20" s="139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1:19" ht="15.75" x14ac:dyDescent="0.25">
      <c r="A21" s="26" t="s">
        <v>57</v>
      </c>
      <c r="B21" s="28" t="s">
        <v>58</v>
      </c>
      <c r="C21" s="165">
        <f>('Scores E '!B8+'Scores E '!F8)/Weights!J34</f>
        <v>4.3333333333333339</v>
      </c>
      <c r="D21" s="140"/>
      <c r="E21" s="140"/>
      <c r="F21" s="140"/>
      <c r="G21" s="140"/>
      <c r="H21" s="141"/>
      <c r="I21" s="141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1:19" ht="30" x14ac:dyDescent="0.25">
      <c r="A22" s="22" t="s">
        <v>59</v>
      </c>
      <c r="B22" s="23" t="s">
        <v>60</v>
      </c>
      <c r="C22" s="164">
        <f>'Scores E '!B7</f>
        <v>4</v>
      </c>
      <c r="D22" s="131"/>
      <c r="E22" s="131"/>
      <c r="F22" s="131"/>
      <c r="G22" s="131"/>
      <c r="H22" s="137"/>
      <c r="I22" s="137"/>
      <c r="J22" s="46"/>
      <c r="K22" s="121"/>
      <c r="L22" s="46"/>
      <c r="M22" s="46"/>
      <c r="N22" s="46"/>
      <c r="O22" s="46"/>
      <c r="P22" s="46"/>
      <c r="Q22" s="46"/>
      <c r="R22" s="46"/>
      <c r="S22" s="46"/>
    </row>
    <row r="23" spans="1:19" ht="30" x14ac:dyDescent="0.25">
      <c r="A23" s="123" t="s">
        <v>61</v>
      </c>
      <c r="B23" s="79" t="s">
        <v>62</v>
      </c>
      <c r="C23" s="164">
        <f>'Scores E '!F7</f>
        <v>5</v>
      </c>
      <c r="D23" s="140"/>
      <c r="E23" s="140"/>
      <c r="F23" s="131"/>
      <c r="G23" s="131"/>
      <c r="H23" s="137"/>
      <c r="I23" s="137"/>
      <c r="J23" s="46"/>
      <c r="K23" s="121"/>
      <c r="L23" s="46"/>
      <c r="M23" s="46"/>
      <c r="N23" s="46"/>
      <c r="O23" s="46"/>
      <c r="P23" s="46"/>
      <c r="Q23" s="46"/>
      <c r="R23" s="46"/>
      <c r="S23" s="46"/>
    </row>
    <row r="24" spans="1:19" ht="18.75" x14ac:dyDescent="0.25">
      <c r="A24" s="219" t="s">
        <v>37</v>
      </c>
      <c r="B24" s="220" t="s">
        <v>39</v>
      </c>
      <c r="C24" s="221">
        <f>(C25*Weights!J38+'Performance Scores'!C27*Weights!J40)/(Weights!J38+Weights!J40)</f>
        <v>3.5646599777034558</v>
      </c>
      <c r="D24" s="140"/>
      <c r="E24" s="140"/>
      <c r="F24" s="138"/>
      <c r="G24" s="138"/>
      <c r="H24" s="139"/>
      <c r="I24" s="139"/>
      <c r="J24" s="46"/>
      <c r="K24" s="46"/>
      <c r="L24" s="46"/>
      <c r="M24" s="46"/>
      <c r="N24" s="46"/>
      <c r="O24" s="46"/>
      <c r="P24" s="46"/>
      <c r="Q24" s="46"/>
      <c r="R24" s="46"/>
      <c r="S24" s="46"/>
    </row>
    <row r="25" spans="1:19" ht="15.75" x14ac:dyDescent="0.25">
      <c r="A25" s="26" t="s">
        <v>63</v>
      </c>
      <c r="B25" s="28" t="s">
        <v>64</v>
      </c>
      <c r="C25" s="165">
        <f>'Scores F'!C8/Weights!J38</f>
        <v>4.1666666666666661</v>
      </c>
      <c r="D25" s="140"/>
      <c r="E25" s="140"/>
      <c r="F25" s="140"/>
      <c r="G25" s="140"/>
      <c r="H25" s="141"/>
      <c r="I25" s="141"/>
      <c r="J25" s="46"/>
      <c r="K25" s="46"/>
      <c r="L25" s="46"/>
      <c r="M25" s="46"/>
      <c r="N25" s="46"/>
      <c r="O25" s="46"/>
      <c r="P25" s="46"/>
      <c r="Q25" s="46"/>
      <c r="R25" s="46"/>
      <c r="S25" s="46"/>
    </row>
    <row r="26" spans="1:19" ht="30" x14ac:dyDescent="0.25">
      <c r="A26" s="22" t="s">
        <v>123</v>
      </c>
      <c r="B26" s="23" t="s">
        <v>65</v>
      </c>
      <c r="C26" s="164">
        <f>'Scores F'!C7</f>
        <v>4.1666666666666661</v>
      </c>
      <c r="D26" s="140"/>
      <c r="E26" s="140"/>
      <c r="F26" s="131"/>
      <c r="G26" s="131"/>
      <c r="H26" s="137"/>
      <c r="I26" s="137"/>
      <c r="J26" s="46"/>
      <c r="K26" s="46"/>
      <c r="L26" s="46"/>
      <c r="M26" s="46"/>
      <c r="N26" s="46"/>
      <c r="O26" s="46"/>
      <c r="P26" s="46"/>
      <c r="Q26" s="46"/>
      <c r="R26" s="46"/>
      <c r="S26" s="46"/>
    </row>
    <row r="27" spans="1:19" ht="15.75" x14ac:dyDescent="0.25">
      <c r="A27" s="26" t="s">
        <v>66</v>
      </c>
      <c r="B27" s="28" t="s">
        <v>67</v>
      </c>
      <c r="C27" s="165">
        <f>'Scores F'!G8/Weights!J41</f>
        <v>3.1884057971014492</v>
      </c>
      <c r="D27" s="140"/>
      <c r="E27" s="140"/>
      <c r="F27" s="140"/>
      <c r="G27" s="140"/>
      <c r="H27" s="141"/>
      <c r="I27" s="141"/>
      <c r="J27" s="46"/>
      <c r="K27" s="46"/>
      <c r="L27" s="46"/>
      <c r="M27" s="46"/>
      <c r="N27" s="46"/>
      <c r="O27" s="46"/>
      <c r="P27" s="46"/>
      <c r="Q27" s="46"/>
      <c r="R27" s="46"/>
      <c r="S27" s="46"/>
    </row>
    <row r="28" spans="1:19" ht="30" x14ac:dyDescent="0.25">
      <c r="A28" s="22" t="s">
        <v>68</v>
      </c>
      <c r="B28" s="23" t="s">
        <v>69</v>
      </c>
      <c r="C28" s="164">
        <f>'Scores F'!G7</f>
        <v>3.1884057971014492</v>
      </c>
      <c r="D28" s="140"/>
      <c r="E28" s="140"/>
      <c r="F28" s="131"/>
      <c r="G28" s="131"/>
      <c r="H28" s="137"/>
      <c r="I28" s="137"/>
      <c r="J28" s="46"/>
      <c r="K28" s="46"/>
      <c r="L28" s="46"/>
      <c r="M28" s="46"/>
      <c r="N28" s="46"/>
      <c r="O28" s="46"/>
      <c r="P28" s="46"/>
      <c r="Q28" s="46"/>
      <c r="R28" s="46"/>
      <c r="S28" s="46"/>
    </row>
    <row r="29" spans="1:19" ht="18.75" x14ac:dyDescent="0.25">
      <c r="A29" s="219" t="s">
        <v>13</v>
      </c>
      <c r="B29" s="220" t="s">
        <v>40</v>
      </c>
      <c r="C29" s="221">
        <f>(C30*Weights!J43+'Performance Scores'!C33*Weights!J46+'Performance Scores'!C35*Weights!J48)/(Weights!J43+Weights!J46+Weights!J48)</f>
        <v>4.39047619047619</v>
      </c>
      <c r="D29" s="140"/>
      <c r="E29" s="140"/>
      <c r="F29" s="138"/>
      <c r="G29" s="138"/>
      <c r="H29" s="139"/>
      <c r="I29" s="139"/>
      <c r="J29" s="46"/>
      <c r="K29" s="46"/>
      <c r="L29" s="46"/>
      <c r="M29" s="46"/>
      <c r="N29" s="46"/>
      <c r="O29" s="46"/>
      <c r="P29" s="46"/>
      <c r="Q29" s="46"/>
      <c r="R29" s="46"/>
      <c r="S29" s="46"/>
    </row>
    <row r="30" spans="1:19" ht="15.75" x14ac:dyDescent="0.25">
      <c r="A30" s="26" t="s">
        <v>70</v>
      </c>
      <c r="B30" s="28" t="s">
        <v>71</v>
      </c>
      <c r="C30" s="165">
        <f>('Scores G'!B8+'Scores G'!F8)/Weights!J43</f>
        <v>3.9599999999999995</v>
      </c>
      <c r="D30" s="140"/>
      <c r="E30" s="140"/>
      <c r="F30" s="140"/>
      <c r="G30" s="140"/>
      <c r="H30" s="141"/>
      <c r="I30" s="141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19" ht="14.45" customHeight="1" x14ac:dyDescent="0.25">
      <c r="A31" s="22" t="s">
        <v>72</v>
      </c>
      <c r="B31" s="23" t="s">
        <v>73</v>
      </c>
      <c r="C31" s="163">
        <f>'Scores G'!B7</f>
        <v>4.5999999999999996</v>
      </c>
      <c r="D31" s="140"/>
      <c r="E31" s="140"/>
      <c r="F31" s="131"/>
      <c r="G31" s="131"/>
      <c r="H31" s="137"/>
      <c r="I31" s="137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19" ht="14.45" customHeight="1" x14ac:dyDescent="0.25">
      <c r="A32" s="22" t="s">
        <v>74</v>
      </c>
      <c r="B32" s="23" t="s">
        <v>75</v>
      </c>
      <c r="C32" s="164">
        <f>'Scores G'!F7</f>
        <v>3</v>
      </c>
      <c r="D32" s="140"/>
      <c r="E32" s="140"/>
      <c r="F32" s="131"/>
      <c r="G32" s="131"/>
      <c r="H32" s="137"/>
      <c r="I32" s="137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1:19" ht="15.75" x14ac:dyDescent="0.25">
      <c r="A33" s="26" t="s">
        <v>76</v>
      </c>
      <c r="B33" s="28" t="s">
        <v>77</v>
      </c>
      <c r="C33" s="165">
        <f>'Scores G'!B21/Weights!J47</f>
        <v>4.8571428571428577</v>
      </c>
      <c r="D33" s="140"/>
      <c r="E33" s="140"/>
      <c r="F33" s="140"/>
      <c r="G33" s="140"/>
      <c r="H33" s="141"/>
      <c r="I33" s="141"/>
      <c r="J33" s="46"/>
      <c r="K33" s="46"/>
      <c r="L33" s="46"/>
      <c r="M33" s="46"/>
      <c r="N33" s="46"/>
      <c r="O33" s="46"/>
      <c r="P33" s="46"/>
      <c r="Q33" s="46"/>
      <c r="R33" s="46"/>
      <c r="S33" s="46"/>
    </row>
    <row r="34" spans="1:19" x14ac:dyDescent="0.25">
      <c r="A34" s="22" t="s">
        <v>78</v>
      </c>
      <c r="B34" s="23" t="s">
        <v>79</v>
      </c>
      <c r="C34" s="164">
        <f>'Scores G'!B20</f>
        <v>4.8571428571428577</v>
      </c>
      <c r="D34" s="131"/>
      <c r="E34" s="131"/>
      <c r="F34" s="131"/>
      <c r="G34" s="131"/>
      <c r="H34" s="137"/>
      <c r="I34" s="137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1:19" ht="15.75" x14ac:dyDescent="0.25">
      <c r="A35" s="26" t="s">
        <v>80</v>
      </c>
      <c r="B35" s="28" t="s">
        <v>81</v>
      </c>
      <c r="C35" s="165">
        <f>'Scores G'!B33/Weights!J48</f>
        <v>5</v>
      </c>
      <c r="D35" s="140"/>
      <c r="E35" s="140"/>
      <c r="F35" s="140"/>
      <c r="G35" s="140"/>
      <c r="H35" s="141"/>
      <c r="I35" s="141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1:19" x14ac:dyDescent="0.25">
      <c r="A36" s="22" t="s">
        <v>82</v>
      </c>
      <c r="B36" s="23" t="s">
        <v>83</v>
      </c>
      <c r="C36" s="164">
        <f>'Scores G'!B32</f>
        <v>5</v>
      </c>
      <c r="D36" s="131"/>
      <c r="E36" s="131"/>
      <c r="F36" s="131"/>
      <c r="G36" s="131"/>
      <c r="H36" s="137"/>
      <c r="I36" s="137"/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1:19" x14ac:dyDescent="0.25">
      <c r="A37" s="46"/>
      <c r="B37" s="46"/>
      <c r="C37" s="17"/>
      <c r="D37" s="17"/>
      <c r="E37" s="17"/>
      <c r="F37" s="17"/>
      <c r="G37" s="82"/>
      <c r="H37" s="142"/>
      <c r="I37" s="142"/>
      <c r="J37" s="46"/>
      <c r="K37" s="46"/>
      <c r="L37" s="46"/>
      <c r="M37" s="46"/>
      <c r="N37" s="46"/>
      <c r="O37" s="46"/>
      <c r="P37" s="46"/>
      <c r="Q37" s="46"/>
      <c r="R37" s="46"/>
      <c r="S37" s="46"/>
    </row>
    <row r="38" spans="1:19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9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19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9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1:19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9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9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</sheetData>
  <mergeCells count="1">
    <mergeCell ref="E2:G2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U38"/>
  <sheetViews>
    <sheetView zoomScale="80" zoomScaleNormal="80" workbookViewId="0">
      <selection activeCell="H15" sqref="H15"/>
    </sheetView>
  </sheetViews>
  <sheetFormatPr defaultRowHeight="15" x14ac:dyDescent="0.25"/>
  <cols>
    <col min="2" max="2" width="8" customWidth="1"/>
    <col min="3" max="3" width="77.85546875" customWidth="1"/>
    <col min="4" max="4" width="14.140625" customWidth="1"/>
    <col min="5" max="5" width="19.5703125" customWidth="1"/>
    <col min="6" max="6" width="5.5703125" customWidth="1"/>
    <col min="7" max="7" width="11.42578125" customWidth="1"/>
    <col min="8" max="8" width="10.42578125" customWidth="1"/>
  </cols>
  <sheetData>
    <row r="1" spans="2:21" ht="15" customHeight="1" x14ac:dyDescent="0.3">
      <c r="B1" s="46"/>
      <c r="C1" s="46"/>
      <c r="D1" s="132"/>
      <c r="E1" s="132"/>
      <c r="F1" s="132"/>
      <c r="G1" s="17"/>
      <c r="H1" s="17"/>
      <c r="I1" s="17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2:21" ht="24.75" customHeight="1" x14ac:dyDescent="0.25">
      <c r="B2" s="46"/>
      <c r="C2" s="46"/>
      <c r="D2" s="218" t="s">
        <v>216</v>
      </c>
      <c r="E2" s="218" t="s">
        <v>217</v>
      </c>
      <c r="F2" s="111"/>
      <c r="G2" s="100" t="s">
        <v>96</v>
      </c>
      <c r="H2" s="101"/>
      <c r="I2" s="101"/>
      <c r="J2" s="46"/>
      <c r="K2" s="46"/>
      <c r="L2" s="46"/>
      <c r="M2" s="46"/>
      <c r="N2" s="46"/>
      <c r="O2" s="46"/>
      <c r="P2" s="46"/>
      <c r="Q2" s="46"/>
      <c r="R2" s="46"/>
    </row>
    <row r="3" spans="2:21" ht="18.75" x14ac:dyDescent="0.25">
      <c r="B3" s="222" t="s">
        <v>35</v>
      </c>
      <c r="C3" s="223" t="s">
        <v>143</v>
      </c>
      <c r="D3" s="224"/>
      <c r="E3" s="225"/>
      <c r="F3" s="133"/>
      <c r="H3" s="77"/>
      <c r="I3" s="77"/>
      <c r="J3" s="46"/>
      <c r="K3" s="46"/>
      <c r="L3" s="46"/>
      <c r="M3" s="46"/>
      <c r="N3" s="46"/>
      <c r="O3" s="46"/>
      <c r="P3" s="46"/>
      <c r="Q3" s="46"/>
      <c r="R3" s="46"/>
    </row>
    <row r="4" spans="2:21" ht="15.75" x14ac:dyDescent="0.25">
      <c r="B4" s="26" t="s">
        <v>41</v>
      </c>
      <c r="C4" s="27" t="s">
        <v>150</v>
      </c>
      <c r="D4" s="167"/>
      <c r="E4" s="168"/>
      <c r="F4" s="135"/>
      <c r="G4" s="77"/>
      <c r="H4" s="77"/>
      <c r="I4" s="77"/>
      <c r="J4" s="46"/>
      <c r="K4" s="46"/>
      <c r="L4" s="46"/>
      <c r="M4" s="46"/>
      <c r="N4" s="46"/>
      <c r="O4" s="46"/>
      <c r="P4" s="46"/>
      <c r="Q4" s="46"/>
      <c r="R4" s="46"/>
    </row>
    <row r="5" spans="2:21" ht="30.6" customHeight="1" x14ac:dyDescent="0.25">
      <c r="B5" s="229" t="s">
        <v>42</v>
      </c>
      <c r="C5" s="230" t="s">
        <v>161</v>
      </c>
      <c r="D5" s="278">
        <f>'Scores A'!B6</f>
        <v>10</v>
      </c>
      <c r="E5" s="163" t="str">
        <f>'Scores A'!C6</f>
        <v>%</v>
      </c>
      <c r="F5" s="131"/>
      <c r="G5" s="77"/>
      <c r="H5" s="77"/>
      <c r="I5" s="77"/>
      <c r="J5" s="46"/>
      <c r="K5" s="46"/>
      <c r="L5" s="46"/>
      <c r="M5" s="46"/>
      <c r="N5" s="46"/>
      <c r="O5" s="46"/>
      <c r="P5" s="46"/>
      <c r="Q5" s="46"/>
      <c r="R5" s="46"/>
    </row>
    <row r="6" spans="2:21" ht="18.75" x14ac:dyDescent="0.25">
      <c r="B6" s="222" t="s">
        <v>7</v>
      </c>
      <c r="C6" s="223" t="s">
        <v>144</v>
      </c>
      <c r="D6" s="224"/>
      <c r="E6" s="225"/>
      <c r="F6" s="138"/>
      <c r="G6" s="77"/>
      <c r="H6" s="77"/>
      <c r="I6" s="77"/>
      <c r="J6" s="46"/>
      <c r="K6" s="46"/>
      <c r="L6" s="46"/>
      <c r="M6" s="46"/>
      <c r="N6" s="46"/>
      <c r="O6" s="46"/>
      <c r="P6" s="46"/>
      <c r="Q6" s="46"/>
      <c r="R6" s="46"/>
    </row>
    <row r="7" spans="2:21" ht="15.75" x14ac:dyDescent="0.25">
      <c r="B7" s="26" t="s">
        <v>8</v>
      </c>
      <c r="C7" s="28" t="s">
        <v>151</v>
      </c>
      <c r="D7" s="167"/>
      <c r="E7" s="168"/>
      <c r="F7" s="140"/>
      <c r="G7" s="77"/>
      <c r="H7" s="77"/>
      <c r="I7" s="77"/>
      <c r="J7" s="46"/>
      <c r="K7" s="46"/>
      <c r="L7" s="46"/>
      <c r="M7" s="46"/>
      <c r="N7" s="46"/>
      <c r="O7" s="46"/>
      <c r="P7" s="46"/>
      <c r="Q7" s="46"/>
      <c r="R7" s="46"/>
    </row>
    <row r="8" spans="2:21" x14ac:dyDescent="0.25">
      <c r="B8" s="229" t="s">
        <v>44</v>
      </c>
      <c r="C8" s="230" t="s">
        <v>162</v>
      </c>
      <c r="D8" s="279">
        <f>'Scores B'!B6</f>
        <v>76</v>
      </c>
      <c r="E8" s="164" t="str">
        <f>'Scores B'!C6</f>
        <v>euro/m2/year</v>
      </c>
      <c r="F8" s="131"/>
      <c r="G8" s="77"/>
      <c r="H8" s="77"/>
      <c r="I8" s="77"/>
      <c r="J8" s="46"/>
      <c r="K8" s="46"/>
      <c r="L8" s="46"/>
      <c r="M8" s="46"/>
      <c r="N8" s="46"/>
      <c r="O8" s="46"/>
      <c r="P8" s="46"/>
      <c r="Q8" s="46"/>
      <c r="R8" s="46"/>
    </row>
    <row r="9" spans="2:21" ht="18.75" x14ac:dyDescent="0.25">
      <c r="B9" s="222" t="s">
        <v>11</v>
      </c>
      <c r="C9" s="223" t="s">
        <v>145</v>
      </c>
      <c r="D9" s="224"/>
      <c r="E9" s="225"/>
      <c r="F9" s="138"/>
      <c r="G9" s="77"/>
      <c r="H9" s="77"/>
      <c r="I9" s="77"/>
      <c r="J9" s="46"/>
      <c r="K9" s="46"/>
      <c r="L9" s="46"/>
      <c r="M9" s="46"/>
      <c r="N9" s="46"/>
      <c r="O9" s="46"/>
      <c r="P9" s="46"/>
      <c r="Q9" s="46"/>
      <c r="R9" s="46"/>
    </row>
    <row r="10" spans="2:21" ht="15.75" x14ac:dyDescent="0.25">
      <c r="B10" s="26" t="s">
        <v>9</v>
      </c>
      <c r="C10" s="28" t="s">
        <v>152</v>
      </c>
      <c r="D10" s="167"/>
      <c r="E10" s="168"/>
      <c r="F10" s="140"/>
      <c r="G10" s="140"/>
      <c r="H10" s="140"/>
      <c r="I10" s="141"/>
      <c r="J10" s="46"/>
      <c r="K10" s="46"/>
      <c r="L10" s="46"/>
      <c r="M10" s="46"/>
      <c r="N10" s="46"/>
      <c r="O10" s="46"/>
      <c r="P10" s="46"/>
      <c r="Q10" s="46"/>
      <c r="R10" s="46"/>
    </row>
    <row r="11" spans="2:21" ht="30" x14ac:dyDescent="0.25">
      <c r="B11" s="229" t="s">
        <v>45</v>
      </c>
      <c r="C11" s="230" t="s">
        <v>163</v>
      </c>
      <c r="D11" s="163">
        <f>'Scores C'!B6</f>
        <v>76</v>
      </c>
      <c r="E11" s="163" t="str">
        <f>'Scores C'!C6</f>
        <v>kWh/m2/y</v>
      </c>
      <c r="F11" s="131"/>
      <c r="G11" s="131"/>
      <c r="H11" s="131"/>
      <c r="I11" s="137"/>
      <c r="J11" s="46"/>
      <c r="K11" s="46"/>
      <c r="L11" s="46"/>
      <c r="M11" s="46"/>
      <c r="N11" s="46"/>
      <c r="O11" s="46"/>
      <c r="P11" s="46"/>
      <c r="Q11" s="46"/>
      <c r="R11" s="46"/>
    </row>
    <row r="12" spans="2:21" ht="30" x14ac:dyDescent="0.25">
      <c r="B12" s="229" t="s">
        <v>47</v>
      </c>
      <c r="C12" s="230" t="s">
        <v>164</v>
      </c>
      <c r="D12" s="163">
        <f>'Scores C'!F6</f>
        <v>50</v>
      </c>
      <c r="E12" s="163" t="str">
        <f>'Scores C'!G6</f>
        <v>kWh/m2/y</v>
      </c>
      <c r="F12" s="131"/>
      <c r="G12" s="131"/>
      <c r="H12" s="131"/>
      <c r="I12" s="137"/>
      <c r="J12" s="46"/>
      <c r="K12" s="46"/>
      <c r="L12" s="46"/>
      <c r="M12" s="46"/>
      <c r="N12" s="46"/>
      <c r="O12" s="46"/>
      <c r="P12" s="46"/>
      <c r="Q12" s="46"/>
      <c r="R12" s="46"/>
    </row>
    <row r="13" spans="2:21" ht="30" x14ac:dyDescent="0.25">
      <c r="B13" s="229" t="s">
        <v>49</v>
      </c>
      <c r="C13" s="230" t="s">
        <v>165</v>
      </c>
      <c r="D13" s="163">
        <f>'Scores C'!J6</f>
        <v>25</v>
      </c>
      <c r="E13" s="163" t="str">
        <f>'Scores C'!K6</f>
        <v>kWh/m2/y</v>
      </c>
      <c r="F13" s="131"/>
      <c r="G13" s="131"/>
      <c r="H13" s="131"/>
      <c r="I13" s="137"/>
      <c r="J13" s="46"/>
      <c r="K13" s="46"/>
      <c r="L13" s="46"/>
      <c r="M13" s="46"/>
      <c r="N13" s="46"/>
      <c r="O13" s="46"/>
      <c r="P13" s="46"/>
      <c r="Q13" s="46"/>
      <c r="R13" s="46"/>
    </row>
    <row r="14" spans="2:21" ht="17.45" customHeight="1" x14ac:dyDescent="0.25">
      <c r="B14" s="26" t="s">
        <v>51</v>
      </c>
      <c r="C14" s="28" t="s">
        <v>153</v>
      </c>
      <c r="D14" s="167"/>
      <c r="E14" s="168"/>
      <c r="F14" s="140"/>
      <c r="G14" s="140"/>
      <c r="H14" s="140"/>
      <c r="I14" s="141"/>
      <c r="J14" s="46"/>
      <c r="K14" s="46"/>
      <c r="L14" s="46"/>
      <c r="M14" s="46"/>
      <c r="N14" s="46"/>
      <c r="O14" s="46"/>
      <c r="P14" s="46"/>
      <c r="Q14" s="46"/>
      <c r="R14" s="46"/>
    </row>
    <row r="15" spans="2:21" ht="37.5" customHeight="1" x14ac:dyDescent="0.25">
      <c r="B15" s="229" t="s">
        <v>52</v>
      </c>
      <c r="C15" s="230" t="s">
        <v>166</v>
      </c>
      <c r="D15" s="279">
        <f>'Scores C'!B19</f>
        <v>32</v>
      </c>
      <c r="E15" s="164" t="str">
        <f>'Scores C'!C19</f>
        <v>%</v>
      </c>
      <c r="F15" s="131"/>
      <c r="G15" s="131"/>
      <c r="H15" s="131"/>
      <c r="I15" s="137"/>
      <c r="J15" s="46"/>
      <c r="K15" s="46"/>
      <c r="L15" s="46"/>
      <c r="M15" s="46"/>
      <c r="N15" s="46"/>
      <c r="O15" s="46"/>
      <c r="P15" s="46"/>
      <c r="Q15" s="46"/>
      <c r="R15" s="46"/>
    </row>
    <row r="16" spans="2:21" ht="36" customHeight="1" x14ac:dyDescent="0.25">
      <c r="B16" s="229" t="s">
        <v>53</v>
      </c>
      <c r="C16" s="230" t="s">
        <v>167</v>
      </c>
      <c r="D16" s="163">
        <f>'Scores C'!F19</f>
        <v>70</v>
      </c>
      <c r="E16" s="163" t="str">
        <f>'Scores C'!G19</f>
        <v>%</v>
      </c>
      <c r="F16" s="131"/>
      <c r="G16" s="131"/>
      <c r="H16" s="131"/>
      <c r="I16" s="137"/>
      <c r="J16" s="46"/>
      <c r="K16" s="46"/>
      <c r="L16" s="46"/>
      <c r="M16" s="46"/>
      <c r="N16" s="46"/>
      <c r="O16" s="46"/>
      <c r="P16" s="46"/>
      <c r="Q16" s="46"/>
      <c r="R16" s="46"/>
    </row>
    <row r="17" spans="2:18" ht="18.75" x14ac:dyDescent="0.25">
      <c r="B17" s="222" t="s">
        <v>12</v>
      </c>
      <c r="C17" s="223" t="s">
        <v>146</v>
      </c>
      <c r="D17" s="224"/>
      <c r="E17" s="225"/>
      <c r="F17" s="138"/>
      <c r="G17" s="138"/>
      <c r="H17" s="138"/>
      <c r="I17" s="139"/>
      <c r="J17" s="46"/>
      <c r="K17" s="46"/>
      <c r="L17" s="46"/>
      <c r="M17" s="46"/>
      <c r="N17" s="46"/>
      <c r="O17" s="46"/>
      <c r="P17" s="46"/>
      <c r="Q17" s="46"/>
      <c r="R17" s="46"/>
    </row>
    <row r="18" spans="2:18" ht="15.75" x14ac:dyDescent="0.25">
      <c r="B18" s="26" t="s">
        <v>10</v>
      </c>
      <c r="C18" s="28" t="s">
        <v>154</v>
      </c>
      <c r="D18" s="167"/>
      <c r="E18" s="168"/>
      <c r="F18" s="140"/>
      <c r="G18" s="140"/>
      <c r="H18" s="140"/>
      <c r="I18" s="141"/>
      <c r="J18" s="46"/>
      <c r="K18" s="46"/>
      <c r="L18" s="46"/>
      <c r="M18" s="46"/>
      <c r="N18" s="46"/>
      <c r="O18" s="46"/>
      <c r="P18" s="46"/>
      <c r="Q18" s="46"/>
      <c r="R18" s="46"/>
    </row>
    <row r="19" spans="2:18" ht="36.75" customHeight="1" x14ac:dyDescent="0.25">
      <c r="B19" s="229" t="s">
        <v>55</v>
      </c>
      <c r="C19" s="230" t="s">
        <v>168</v>
      </c>
      <c r="D19" s="279">
        <f>'Scores D'!B6</f>
        <v>15</v>
      </c>
      <c r="E19" s="164" t="str">
        <f>'Scores D'!C6</f>
        <v>Kg Co2 eq./m2/year</v>
      </c>
      <c r="F19" s="131"/>
      <c r="G19" s="131"/>
      <c r="H19" s="131"/>
      <c r="I19" s="137"/>
      <c r="J19" s="46"/>
      <c r="K19" s="46"/>
      <c r="L19" s="46"/>
      <c r="M19" s="46"/>
      <c r="N19" s="46"/>
      <c r="O19" s="46"/>
      <c r="P19" s="46"/>
      <c r="Q19" s="46"/>
      <c r="R19" s="46"/>
    </row>
    <row r="20" spans="2:18" ht="18.75" x14ac:dyDescent="0.25">
      <c r="B20" s="222" t="s">
        <v>36</v>
      </c>
      <c r="C20" s="223" t="s">
        <v>38</v>
      </c>
      <c r="D20" s="224"/>
      <c r="E20" s="225"/>
      <c r="F20" s="138"/>
      <c r="G20" s="138"/>
      <c r="H20" s="138"/>
      <c r="I20" s="139"/>
      <c r="J20" s="46"/>
      <c r="K20" s="46"/>
      <c r="L20" s="46"/>
      <c r="M20" s="46"/>
      <c r="N20" s="46"/>
      <c r="O20" s="46"/>
      <c r="P20" s="46"/>
      <c r="Q20" s="46"/>
      <c r="R20" s="46"/>
    </row>
    <row r="21" spans="2:18" ht="15.75" x14ac:dyDescent="0.25">
      <c r="B21" s="26" t="s">
        <v>57</v>
      </c>
      <c r="C21" s="28" t="s">
        <v>58</v>
      </c>
      <c r="D21" s="167"/>
      <c r="E21" s="168"/>
      <c r="F21" s="140"/>
      <c r="G21" s="140"/>
      <c r="H21" s="140"/>
      <c r="I21" s="141"/>
      <c r="J21" s="46"/>
      <c r="K21" s="46"/>
      <c r="L21" s="46"/>
      <c r="M21" s="46"/>
      <c r="N21" s="46"/>
      <c r="O21" s="46"/>
      <c r="P21" s="46"/>
      <c r="Q21" s="46"/>
      <c r="R21" s="46"/>
    </row>
    <row r="22" spans="2:18" x14ac:dyDescent="0.25">
      <c r="B22" s="229" t="s">
        <v>59</v>
      </c>
      <c r="C22" s="230" t="s">
        <v>60</v>
      </c>
      <c r="D22" s="231">
        <f>'Scores E '!B6</f>
        <v>7.0000000000000007E-2</v>
      </c>
      <c r="E22" s="164" t="str">
        <f>'Scores E '!C6</f>
        <v>m3/occupant/year</v>
      </c>
      <c r="F22" s="131"/>
      <c r="G22" s="131"/>
      <c r="H22" s="131"/>
      <c r="I22" s="137"/>
      <c r="J22" s="121"/>
      <c r="K22" s="46"/>
      <c r="L22" s="46"/>
      <c r="M22" s="46"/>
      <c r="N22" s="46"/>
      <c r="O22" s="46"/>
      <c r="P22" s="46"/>
      <c r="Q22" s="46"/>
      <c r="R22" s="46"/>
    </row>
    <row r="23" spans="2:18" ht="15.75" x14ac:dyDescent="0.25">
      <c r="B23" s="229" t="s">
        <v>61</v>
      </c>
      <c r="C23" s="230" t="s">
        <v>62</v>
      </c>
      <c r="D23" s="231">
        <f>'Scores E '!F6</f>
        <v>3</v>
      </c>
      <c r="E23" s="164" t="str">
        <f>'Scores E '!G6</f>
        <v>m3/m2</v>
      </c>
      <c r="F23" s="140"/>
      <c r="G23" s="131"/>
      <c r="H23" s="131"/>
      <c r="I23" s="137"/>
      <c r="J23" s="121"/>
      <c r="K23" s="46"/>
      <c r="L23" s="46"/>
      <c r="M23" s="46"/>
      <c r="N23" s="46"/>
      <c r="O23" s="46"/>
      <c r="P23" s="46"/>
      <c r="Q23" s="46"/>
      <c r="R23" s="46"/>
    </row>
    <row r="24" spans="2:18" ht="18.75" x14ac:dyDescent="0.25">
      <c r="B24" s="222" t="s">
        <v>37</v>
      </c>
      <c r="C24" s="223" t="s">
        <v>39</v>
      </c>
      <c r="D24" s="224"/>
      <c r="E24" s="225"/>
      <c r="F24" s="140"/>
      <c r="G24" s="138"/>
      <c r="H24" s="138"/>
      <c r="I24" s="139"/>
      <c r="J24" s="46"/>
      <c r="K24" s="46"/>
      <c r="L24" s="46"/>
      <c r="M24" s="46"/>
      <c r="N24" s="46"/>
      <c r="O24" s="46"/>
      <c r="P24" s="46"/>
      <c r="Q24" s="46"/>
      <c r="R24" s="46"/>
    </row>
    <row r="25" spans="2:18" ht="15.75" x14ac:dyDescent="0.25">
      <c r="B25" s="26" t="s">
        <v>63</v>
      </c>
      <c r="C25" s="28" t="s">
        <v>64</v>
      </c>
      <c r="D25" s="167"/>
      <c r="E25" s="168"/>
      <c r="F25" s="140"/>
      <c r="G25" s="140"/>
      <c r="H25" s="140"/>
      <c r="I25" s="141"/>
      <c r="J25" s="46"/>
      <c r="K25" s="46"/>
      <c r="L25" s="46"/>
      <c r="M25" s="46"/>
      <c r="N25" s="46"/>
      <c r="O25" s="46"/>
      <c r="P25" s="46"/>
      <c r="Q25" s="46"/>
      <c r="R25" s="46"/>
    </row>
    <row r="26" spans="2:18" ht="15.75" x14ac:dyDescent="0.25">
      <c r="B26" s="229" t="s">
        <v>123</v>
      </c>
      <c r="C26" s="230" t="s">
        <v>65</v>
      </c>
      <c r="D26" s="164">
        <f>'Scores F'!C6</f>
        <v>90</v>
      </c>
      <c r="E26" s="164" t="str">
        <f>'Scores F'!D6</f>
        <v>%</v>
      </c>
      <c r="F26" s="140"/>
      <c r="G26" s="131"/>
      <c r="H26" s="131"/>
      <c r="I26" s="137"/>
      <c r="J26" s="46"/>
      <c r="K26" s="46"/>
      <c r="L26" s="46"/>
      <c r="M26" s="46"/>
      <c r="N26" s="46"/>
      <c r="O26" s="46"/>
      <c r="P26" s="46"/>
      <c r="Q26" s="46"/>
      <c r="R26" s="46"/>
    </row>
    <row r="27" spans="2:18" ht="15.75" x14ac:dyDescent="0.25">
      <c r="B27" s="26" t="s">
        <v>66</v>
      </c>
      <c r="C27" s="28" t="s">
        <v>67</v>
      </c>
      <c r="D27" s="167"/>
      <c r="E27" s="168"/>
      <c r="F27" s="140"/>
      <c r="G27" s="140"/>
      <c r="H27" s="140"/>
      <c r="I27" s="141"/>
      <c r="J27" s="46"/>
      <c r="K27" s="46"/>
      <c r="L27" s="46"/>
      <c r="M27" s="46"/>
      <c r="N27" s="46"/>
      <c r="O27" s="46"/>
      <c r="P27" s="46"/>
      <c r="Q27" s="46"/>
      <c r="R27" s="46"/>
    </row>
    <row r="28" spans="2:18" ht="30" x14ac:dyDescent="0.25">
      <c r="B28" s="78" t="s">
        <v>68</v>
      </c>
      <c r="C28" s="79" t="s">
        <v>69</v>
      </c>
      <c r="D28" s="169">
        <f>'Scores F'!G6</f>
        <v>25</v>
      </c>
      <c r="E28" s="169" t="str">
        <f>'Scores F'!H6</f>
        <v>giorni/anno</v>
      </c>
      <c r="F28" s="140"/>
      <c r="G28" s="131"/>
      <c r="H28" s="131"/>
      <c r="I28" s="137"/>
      <c r="J28" s="46"/>
      <c r="K28" s="46"/>
      <c r="L28" s="46"/>
      <c r="M28" s="46"/>
      <c r="N28" s="46"/>
      <c r="O28" s="46"/>
      <c r="P28" s="46"/>
      <c r="Q28" s="46"/>
      <c r="R28" s="46"/>
    </row>
    <row r="29" spans="2:18" ht="18.75" x14ac:dyDescent="0.25">
      <c r="B29" s="222" t="s">
        <v>13</v>
      </c>
      <c r="C29" s="223" t="s">
        <v>40</v>
      </c>
      <c r="D29" s="224"/>
      <c r="E29" s="225"/>
      <c r="F29" s="140"/>
      <c r="G29" s="138"/>
      <c r="H29" s="138"/>
      <c r="I29" s="139"/>
      <c r="J29" s="46"/>
      <c r="K29" s="46"/>
      <c r="L29" s="46"/>
      <c r="M29" s="46"/>
      <c r="N29" s="46"/>
      <c r="O29" s="46"/>
      <c r="P29" s="46"/>
      <c r="Q29" s="46"/>
      <c r="R29" s="46"/>
    </row>
    <row r="30" spans="2:18" ht="15.75" x14ac:dyDescent="0.25">
      <c r="B30" s="26" t="s">
        <v>70</v>
      </c>
      <c r="C30" s="28" t="s">
        <v>71</v>
      </c>
      <c r="D30" s="167"/>
      <c r="E30" s="168"/>
      <c r="F30" s="140"/>
      <c r="G30" s="140"/>
      <c r="H30" s="140"/>
      <c r="I30" s="141"/>
      <c r="J30" s="46"/>
      <c r="K30" s="46"/>
      <c r="L30" s="46"/>
      <c r="M30" s="46"/>
      <c r="N30" s="46"/>
      <c r="O30" s="46"/>
      <c r="P30" s="46"/>
      <c r="Q30" s="46"/>
      <c r="R30" s="46"/>
    </row>
    <row r="31" spans="2:18" ht="46.5" customHeight="1" x14ac:dyDescent="0.25">
      <c r="B31" s="229" t="s">
        <v>72</v>
      </c>
      <c r="C31" s="230" t="s">
        <v>73</v>
      </c>
      <c r="D31" s="163">
        <f>'Scores G'!B6</f>
        <v>76</v>
      </c>
      <c r="E31" s="163" t="str">
        <f>'Scores G'!C6</f>
        <v>%</v>
      </c>
      <c r="F31" s="140"/>
      <c r="G31" s="131"/>
      <c r="H31" s="131"/>
      <c r="I31" s="137"/>
      <c r="J31" s="46"/>
      <c r="K31" s="46"/>
      <c r="L31" s="46"/>
      <c r="M31" s="46"/>
      <c r="N31" s="46"/>
      <c r="O31" s="46"/>
      <c r="P31" s="46"/>
      <c r="Q31" s="46"/>
      <c r="R31" s="46"/>
    </row>
    <row r="32" spans="2:18" ht="53.45" customHeight="1" x14ac:dyDescent="0.25">
      <c r="B32" s="229" t="s">
        <v>74</v>
      </c>
      <c r="C32" s="230" t="s">
        <v>75</v>
      </c>
      <c r="D32" s="164">
        <f>'Scores G'!F6</f>
        <v>50</v>
      </c>
      <c r="E32" s="164" t="str">
        <f>'Scores G'!G6</f>
        <v>m/100 inhabitants</v>
      </c>
      <c r="F32" s="140"/>
      <c r="G32" s="131"/>
      <c r="H32" s="131"/>
      <c r="I32" s="137"/>
      <c r="J32" s="46"/>
      <c r="K32" s="46"/>
      <c r="L32" s="46"/>
      <c r="M32" s="46"/>
      <c r="N32" s="46"/>
      <c r="O32" s="46"/>
      <c r="P32" s="46"/>
      <c r="Q32" s="46"/>
      <c r="R32" s="46"/>
    </row>
    <row r="33" spans="2:18" ht="15.75" x14ac:dyDescent="0.25">
      <c r="B33" s="26" t="s">
        <v>76</v>
      </c>
      <c r="C33" s="28" t="s">
        <v>77</v>
      </c>
      <c r="D33" s="167"/>
      <c r="E33" s="168"/>
      <c r="F33" s="140"/>
      <c r="G33" s="140"/>
      <c r="H33" s="140"/>
      <c r="I33" s="141"/>
      <c r="J33" s="46"/>
      <c r="K33" s="46"/>
      <c r="L33" s="46"/>
      <c r="M33" s="46"/>
      <c r="N33" s="46"/>
      <c r="O33" s="46"/>
      <c r="P33" s="46"/>
      <c r="Q33" s="46"/>
      <c r="R33" s="46"/>
    </row>
    <row r="34" spans="2:18" x14ac:dyDescent="0.25">
      <c r="B34" s="229" t="s">
        <v>78</v>
      </c>
      <c r="C34" s="230" t="s">
        <v>79</v>
      </c>
      <c r="D34" s="164">
        <f>'Scores G'!B19</f>
        <v>32</v>
      </c>
      <c r="E34" s="164" t="str">
        <f>'Scores G'!C19</f>
        <v>%</v>
      </c>
      <c r="F34" s="131"/>
      <c r="G34" s="131"/>
      <c r="H34" s="131"/>
      <c r="I34" s="137"/>
      <c r="J34" s="46"/>
      <c r="K34" s="46"/>
      <c r="L34" s="46"/>
      <c r="M34" s="46"/>
      <c r="N34" s="46"/>
      <c r="O34" s="46"/>
      <c r="P34" s="46"/>
      <c r="Q34" s="46"/>
      <c r="R34" s="46"/>
    </row>
    <row r="35" spans="2:18" ht="15.75" x14ac:dyDescent="0.25">
      <c r="B35" s="26" t="s">
        <v>80</v>
      </c>
      <c r="C35" s="28" t="s">
        <v>81</v>
      </c>
      <c r="D35" s="167"/>
      <c r="E35" s="168"/>
      <c r="F35" s="140"/>
      <c r="G35" s="140"/>
      <c r="H35" s="140"/>
      <c r="I35" s="141"/>
      <c r="J35" s="46"/>
      <c r="K35" s="46"/>
      <c r="L35" s="46"/>
      <c r="M35" s="46"/>
      <c r="N35" s="46"/>
      <c r="O35" s="46"/>
      <c r="P35" s="46"/>
      <c r="Q35" s="46"/>
      <c r="R35" s="46"/>
    </row>
    <row r="36" spans="2:18" x14ac:dyDescent="0.25">
      <c r="B36" s="229" t="s">
        <v>82</v>
      </c>
      <c r="C36" s="230" t="s">
        <v>83</v>
      </c>
      <c r="D36" s="164">
        <f>'Scores G'!B32</f>
        <v>5</v>
      </c>
      <c r="E36" s="163" t="s">
        <v>95</v>
      </c>
      <c r="F36" s="131"/>
      <c r="G36" s="131"/>
      <c r="H36" s="131"/>
      <c r="I36" s="137"/>
      <c r="J36" s="46"/>
      <c r="K36" s="46"/>
      <c r="L36" s="46"/>
      <c r="M36" s="46"/>
      <c r="N36" s="46"/>
      <c r="O36" s="46"/>
      <c r="P36" s="46"/>
      <c r="Q36" s="46"/>
      <c r="R36" s="46"/>
    </row>
    <row r="37" spans="2:18" x14ac:dyDescent="0.25">
      <c r="B37" s="46"/>
      <c r="C37" s="46"/>
      <c r="D37" s="17"/>
      <c r="E37" s="17"/>
      <c r="F37" s="17"/>
      <c r="G37" s="17"/>
      <c r="H37" s="82"/>
      <c r="I37" s="142"/>
      <c r="J37" s="46"/>
      <c r="K37" s="46"/>
      <c r="L37" s="46"/>
      <c r="M37" s="46"/>
      <c r="N37" s="46"/>
      <c r="O37" s="46"/>
      <c r="P37" s="46"/>
      <c r="Q37" s="46"/>
      <c r="R37" s="46"/>
    </row>
    <row r="38" spans="2:18" x14ac:dyDescent="0.25">
      <c r="B38" s="46"/>
      <c r="C38" s="46"/>
      <c r="D38" s="46"/>
      <c r="E38" s="46"/>
      <c r="F38" s="46"/>
      <c r="G38" s="46"/>
      <c r="H38" s="46"/>
      <c r="I38" s="46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99"/>
  <sheetViews>
    <sheetView zoomScale="60" zoomScaleNormal="60" workbookViewId="0">
      <selection activeCell="K22" sqref="K22"/>
    </sheetView>
  </sheetViews>
  <sheetFormatPr defaultRowHeight="15" x14ac:dyDescent="0.25"/>
  <cols>
    <col min="3" max="3" width="55.28515625" customWidth="1"/>
    <col min="4" max="4" width="17.42578125" customWidth="1"/>
    <col min="5" max="5" width="18.85546875" customWidth="1"/>
  </cols>
  <sheetData>
    <row r="1" spans="1:13" ht="14.45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6.1" x14ac:dyDescent="0.6">
      <c r="A2" s="46"/>
      <c r="B2" s="299" t="s">
        <v>126</v>
      </c>
      <c r="C2" s="300"/>
      <c r="D2" s="14" t="s">
        <v>197</v>
      </c>
      <c r="E2" s="14" t="s">
        <v>208</v>
      </c>
      <c r="F2" s="17"/>
      <c r="G2" s="17"/>
      <c r="H2" s="17"/>
      <c r="I2" s="17"/>
      <c r="J2" s="17"/>
      <c r="K2" s="17"/>
      <c r="L2" s="17"/>
      <c r="M2" s="17"/>
    </row>
    <row r="3" spans="1:13" ht="26.1" x14ac:dyDescent="0.6">
      <c r="A3" s="46"/>
      <c r="B3" s="51" t="s">
        <v>35</v>
      </c>
      <c r="C3" s="47" t="str">
        <f>Weights!C4</f>
        <v>Sistema Urbano</v>
      </c>
      <c r="D3" s="48">
        <f>'Performance Scores'!C3</f>
        <v>2.7272727272727275</v>
      </c>
      <c r="E3" s="49">
        <f>Weights!F4</f>
        <v>0.03</v>
      </c>
      <c r="F3" s="17"/>
      <c r="G3" s="17"/>
      <c r="H3" s="17"/>
      <c r="I3" s="17"/>
      <c r="J3" s="17"/>
      <c r="K3" s="17"/>
      <c r="L3" s="17"/>
      <c r="M3" s="17"/>
    </row>
    <row r="4" spans="1:13" ht="26.1" x14ac:dyDescent="0.6">
      <c r="A4" s="46"/>
      <c r="B4" s="51" t="s">
        <v>7</v>
      </c>
      <c r="C4" s="47" t="str">
        <f>Weights!C5</f>
        <v>Economia</v>
      </c>
      <c r="D4" s="48">
        <f>'Performance Scores'!C6</f>
        <v>4.0000000000000018</v>
      </c>
      <c r="E4" s="49">
        <f>Weights!F5</f>
        <v>0.05</v>
      </c>
      <c r="F4" s="17"/>
      <c r="G4" s="17"/>
      <c r="H4" s="17"/>
      <c r="I4" s="17"/>
      <c r="J4" s="17"/>
      <c r="K4" s="17"/>
      <c r="L4" s="17"/>
      <c r="M4" s="17"/>
    </row>
    <row r="5" spans="1:13" ht="26.1" x14ac:dyDescent="0.6">
      <c r="A5" s="46"/>
      <c r="B5" s="51" t="s">
        <v>11</v>
      </c>
      <c r="C5" s="47" t="str">
        <f>Weights!C6</f>
        <v>Energia</v>
      </c>
      <c r="D5" s="48">
        <f>'Performance Scores'!C9</f>
        <v>1.2844155844155845</v>
      </c>
      <c r="E5" s="49">
        <f>Weights!F6</f>
        <v>0.32999999999999996</v>
      </c>
      <c r="F5" s="17"/>
      <c r="G5" s="17"/>
      <c r="H5" s="17"/>
      <c r="I5" s="17"/>
      <c r="J5" s="17"/>
      <c r="K5" s="17"/>
      <c r="L5" s="17"/>
      <c r="M5" s="17"/>
    </row>
    <row r="6" spans="1:13" ht="26.1" x14ac:dyDescent="0.6">
      <c r="A6" s="46"/>
      <c r="B6" s="51" t="s">
        <v>12</v>
      </c>
      <c r="C6" s="47" t="str">
        <f>Weights!C7</f>
        <v>Emissioni Atmosferiche</v>
      </c>
      <c r="D6" s="48">
        <f>'Performance Scores'!C17</f>
        <v>3.75</v>
      </c>
      <c r="E6" s="49">
        <f>Weights!F7</f>
        <v>0.25</v>
      </c>
      <c r="F6" s="17"/>
      <c r="G6" s="17"/>
      <c r="H6" s="17"/>
      <c r="I6" s="17"/>
      <c r="J6" s="17"/>
      <c r="K6" s="17"/>
      <c r="L6" s="17"/>
      <c r="M6" s="17"/>
    </row>
    <row r="7" spans="1:13" ht="26.1" x14ac:dyDescent="0.6">
      <c r="A7" s="46"/>
      <c r="B7" s="51" t="s">
        <v>36</v>
      </c>
      <c r="C7" s="47" t="str">
        <f>Weights!C8</f>
        <v>Risorse non-rinnovabili</v>
      </c>
      <c r="D7" s="48">
        <f>'Performance Scores'!C20</f>
        <v>4.3333333333333339</v>
      </c>
      <c r="E7" s="49">
        <f>Weights!F8</f>
        <v>0.06</v>
      </c>
      <c r="F7" s="17"/>
      <c r="G7" s="17"/>
      <c r="H7" s="17"/>
      <c r="I7" s="17"/>
      <c r="J7" s="17"/>
      <c r="K7" s="17"/>
      <c r="L7" s="17"/>
      <c r="M7" s="17"/>
    </row>
    <row r="8" spans="1:13" ht="26.1" x14ac:dyDescent="0.6">
      <c r="A8" s="46"/>
      <c r="B8" s="51" t="s">
        <v>37</v>
      </c>
      <c r="C8" s="47" t="str">
        <f>Weights!C9</f>
        <v>Ambiente</v>
      </c>
      <c r="D8" s="48">
        <f>'Performance Scores'!C24</f>
        <v>3.5646599777034558</v>
      </c>
      <c r="E8" s="49">
        <f>Weights!F9</f>
        <v>0.13</v>
      </c>
      <c r="F8" s="17"/>
      <c r="G8" s="17"/>
      <c r="H8" s="17"/>
      <c r="I8" s="17"/>
      <c r="J8" s="17"/>
      <c r="K8" s="17"/>
      <c r="L8" s="17"/>
      <c r="M8" s="17"/>
    </row>
    <row r="9" spans="1:13" ht="26.1" x14ac:dyDescent="0.6">
      <c r="A9" s="46"/>
      <c r="B9" s="51" t="s">
        <v>13</v>
      </c>
      <c r="C9" s="47" t="str">
        <f>Weights!C10</f>
        <v>Aspetti Sociali</v>
      </c>
      <c r="D9" s="48">
        <f>'Performance Scores'!C29</f>
        <v>4.39047619047619</v>
      </c>
      <c r="E9" s="49">
        <f>Weights!F10</f>
        <v>9.0000000000000011E-2</v>
      </c>
      <c r="F9" s="17"/>
      <c r="G9" s="17"/>
      <c r="H9" s="17"/>
      <c r="I9" s="17"/>
      <c r="J9" s="17"/>
      <c r="K9" s="17"/>
      <c r="L9" s="17"/>
      <c r="M9" s="17"/>
    </row>
    <row r="10" spans="1:13" s="243" customFormat="1" ht="42.75" customHeight="1" x14ac:dyDescent="0.25">
      <c r="A10" s="77"/>
      <c r="B10" s="298" t="s">
        <v>207</v>
      </c>
      <c r="C10" s="298"/>
      <c r="D10" s="297">
        <f>D3*E3+D4*E4+D5*E5+D6*E6+D7*E7+D8*E8+D9*E9</f>
        <v>2.7617239789196311</v>
      </c>
      <c r="E10" s="297"/>
      <c r="F10" s="110"/>
      <c r="G10" s="110"/>
      <c r="H10" s="110"/>
      <c r="I10" s="110"/>
      <c r="J10" s="110"/>
      <c r="K10" s="110"/>
      <c r="L10" s="110"/>
      <c r="M10" s="110"/>
    </row>
    <row r="11" spans="1:13" ht="14.45" x14ac:dyDescent="0.35">
      <c r="A11" s="46"/>
      <c r="B11" s="52"/>
      <c r="C11" s="15"/>
      <c r="D11" s="73"/>
      <c r="E11" s="74"/>
      <c r="F11" s="17"/>
      <c r="G11" s="17"/>
      <c r="H11" s="17"/>
      <c r="I11" s="17"/>
      <c r="J11" s="17"/>
      <c r="K11" s="17"/>
      <c r="L11" s="17"/>
      <c r="M11" s="17"/>
    </row>
    <row r="12" spans="1:13" ht="14.45" x14ac:dyDescent="0.35">
      <c r="A12" s="46"/>
      <c r="B12" s="16"/>
      <c r="C12" s="18"/>
      <c r="D12" s="55"/>
      <c r="E12" s="66"/>
      <c r="F12" s="17"/>
      <c r="G12" s="17"/>
      <c r="H12" s="17"/>
      <c r="I12" s="17"/>
      <c r="J12" s="17"/>
      <c r="K12" s="17"/>
      <c r="L12" s="17"/>
      <c r="M12" s="17"/>
    </row>
    <row r="13" spans="1:13" ht="21" x14ac:dyDescent="0.35">
      <c r="A13" s="46"/>
      <c r="B13" s="16"/>
      <c r="C13" s="18"/>
      <c r="D13" s="56">
        <v>5</v>
      </c>
      <c r="E13" s="274" t="s">
        <v>209</v>
      </c>
      <c r="F13" s="17"/>
      <c r="G13" s="17"/>
      <c r="H13" s="17"/>
      <c r="I13" s="17"/>
      <c r="J13" s="17"/>
      <c r="K13" s="17"/>
      <c r="L13" s="17"/>
      <c r="M13" s="17"/>
    </row>
    <row r="14" spans="1:13" ht="14.45" x14ac:dyDescent="0.35">
      <c r="A14" s="46"/>
      <c r="B14" s="50" t="str">
        <f>B3</f>
        <v>A</v>
      </c>
      <c r="C14" s="53">
        <f>D3</f>
        <v>2.7272727272727275</v>
      </c>
      <c r="D14" s="55"/>
      <c r="E14" s="67"/>
      <c r="F14" s="17"/>
      <c r="G14" s="17"/>
      <c r="H14" s="17"/>
      <c r="I14" s="17"/>
      <c r="J14" s="17"/>
      <c r="K14" s="17"/>
      <c r="L14" s="17"/>
      <c r="M14" s="17"/>
    </row>
    <row r="15" spans="1:13" ht="14.45" x14ac:dyDescent="0.35">
      <c r="A15" s="46"/>
      <c r="B15" s="50" t="str">
        <f>B4</f>
        <v>B</v>
      </c>
      <c r="C15" s="53">
        <f>D4</f>
        <v>4.0000000000000018</v>
      </c>
      <c r="D15" s="57"/>
      <c r="E15" s="68"/>
      <c r="F15" s="17"/>
      <c r="G15" s="17"/>
      <c r="H15" s="17"/>
      <c r="I15" s="17"/>
      <c r="J15" s="17"/>
      <c r="K15" s="17"/>
      <c r="L15" s="17"/>
      <c r="M15" s="17"/>
    </row>
    <row r="16" spans="1:13" ht="21" x14ac:dyDescent="0.35">
      <c r="A16" s="46"/>
      <c r="B16" s="50" t="str">
        <f>B5</f>
        <v>C</v>
      </c>
      <c r="C16" s="53">
        <f>D5</f>
        <v>1.2844155844155845</v>
      </c>
      <c r="D16" s="58">
        <v>4</v>
      </c>
      <c r="E16" s="275" t="s">
        <v>210</v>
      </c>
      <c r="F16" s="17"/>
      <c r="G16" s="17"/>
      <c r="H16" s="17"/>
      <c r="I16" s="17"/>
      <c r="J16" s="17"/>
      <c r="K16" s="17"/>
      <c r="L16" s="17"/>
      <c r="M16" s="17"/>
    </row>
    <row r="17" spans="1:13" ht="14.45" x14ac:dyDescent="0.35">
      <c r="A17" s="46"/>
      <c r="B17" s="50" t="str">
        <f>B6</f>
        <v>D</v>
      </c>
      <c r="C17" s="53">
        <f>D6</f>
        <v>3.75</v>
      </c>
      <c r="D17" s="57"/>
      <c r="E17" s="68"/>
      <c r="F17" s="17"/>
      <c r="G17" s="17"/>
      <c r="H17" s="17"/>
      <c r="I17" s="17"/>
      <c r="J17" s="17"/>
      <c r="K17" s="17"/>
      <c r="L17" s="17"/>
      <c r="M17" s="17"/>
    </row>
    <row r="18" spans="1:13" ht="14.45" x14ac:dyDescent="0.35">
      <c r="A18" s="46"/>
      <c r="B18" s="50"/>
      <c r="C18" s="200"/>
      <c r="D18" s="201"/>
      <c r="E18" s="276"/>
      <c r="F18" s="17"/>
      <c r="G18" s="17"/>
      <c r="H18" s="17"/>
      <c r="I18" s="17"/>
      <c r="J18" s="17"/>
      <c r="K18" s="17"/>
      <c r="L18" s="17"/>
      <c r="M18" s="17"/>
    </row>
    <row r="19" spans="1:13" ht="21" x14ac:dyDescent="0.5">
      <c r="A19" s="46"/>
      <c r="B19" s="50"/>
      <c r="C19" s="200"/>
      <c r="D19" s="202">
        <v>3</v>
      </c>
      <c r="E19" s="277" t="s">
        <v>211</v>
      </c>
      <c r="F19" s="17"/>
      <c r="G19" s="17"/>
      <c r="H19" s="17"/>
      <c r="I19" s="17"/>
      <c r="J19" s="17"/>
      <c r="K19" s="17"/>
      <c r="L19" s="17"/>
      <c r="M19" s="17"/>
    </row>
    <row r="20" spans="1:13" ht="14.45" x14ac:dyDescent="0.35">
      <c r="A20" s="46"/>
      <c r="B20" s="50"/>
      <c r="C20" s="200"/>
      <c r="D20" s="201"/>
      <c r="E20" s="276"/>
      <c r="F20" s="17"/>
      <c r="G20" s="17"/>
      <c r="H20" s="17"/>
      <c r="I20" s="17"/>
      <c r="J20" s="17"/>
      <c r="K20" s="17"/>
      <c r="L20" s="17"/>
      <c r="M20" s="17"/>
    </row>
    <row r="21" spans="1:13" ht="18.600000000000001" x14ac:dyDescent="0.45">
      <c r="A21" s="46"/>
      <c r="B21" s="50"/>
      <c r="C21" s="54"/>
      <c r="D21" s="59"/>
      <c r="E21" s="69"/>
      <c r="F21" s="17"/>
      <c r="G21" s="17"/>
      <c r="H21" s="17"/>
      <c r="I21" s="17"/>
      <c r="J21" s="17"/>
      <c r="K21" s="17"/>
      <c r="L21" s="17"/>
      <c r="M21" s="17"/>
    </row>
    <row r="22" spans="1:13" ht="21" x14ac:dyDescent="0.5">
      <c r="A22" s="46"/>
      <c r="B22" s="16"/>
      <c r="C22" s="18"/>
      <c r="D22" s="59">
        <v>2</v>
      </c>
      <c r="E22" s="217" t="s">
        <v>212</v>
      </c>
      <c r="F22" s="17"/>
      <c r="G22" s="17"/>
      <c r="H22" s="17"/>
      <c r="I22" s="17"/>
      <c r="J22" s="17"/>
      <c r="K22" s="17"/>
      <c r="L22" s="17"/>
      <c r="M22" s="17"/>
    </row>
    <row r="23" spans="1:13" ht="18.600000000000001" x14ac:dyDescent="0.45">
      <c r="B23" s="16"/>
      <c r="C23" s="18"/>
      <c r="D23" s="59"/>
      <c r="E23" s="69"/>
      <c r="F23" s="17"/>
      <c r="G23" s="17"/>
      <c r="H23" s="17"/>
      <c r="I23" s="17"/>
      <c r="J23" s="17"/>
      <c r="K23" s="17"/>
      <c r="L23" s="17"/>
      <c r="M23" s="17"/>
    </row>
    <row r="24" spans="1:13" ht="14.45" x14ac:dyDescent="0.35">
      <c r="B24" s="16"/>
      <c r="C24" s="18"/>
      <c r="D24" s="60"/>
      <c r="E24" s="70"/>
      <c r="F24" s="17"/>
      <c r="G24" s="17"/>
      <c r="H24" s="17"/>
      <c r="I24" s="17"/>
      <c r="J24" s="17"/>
      <c r="K24" s="17"/>
      <c r="L24" s="17"/>
      <c r="M24" s="17"/>
    </row>
    <row r="25" spans="1:13" ht="21" x14ac:dyDescent="0.5">
      <c r="B25" s="16"/>
      <c r="C25" s="18"/>
      <c r="D25" s="61">
        <v>1</v>
      </c>
      <c r="E25" s="226" t="s">
        <v>215</v>
      </c>
      <c r="F25" s="17"/>
      <c r="G25" s="17"/>
      <c r="H25" s="17"/>
      <c r="I25" s="17"/>
      <c r="J25" s="17"/>
      <c r="K25" s="17"/>
      <c r="L25" s="17"/>
      <c r="M25" s="17"/>
    </row>
    <row r="26" spans="1:13" ht="14.45" x14ac:dyDescent="0.35">
      <c r="B26" s="16"/>
      <c r="C26" s="18"/>
      <c r="D26" s="60"/>
      <c r="E26" s="70"/>
      <c r="F26" s="17"/>
      <c r="G26" s="17"/>
      <c r="H26" s="17"/>
      <c r="I26" s="17"/>
      <c r="J26" s="17"/>
      <c r="K26" s="17"/>
      <c r="L26" s="17"/>
      <c r="M26" s="17"/>
    </row>
    <row r="27" spans="1:13" ht="14.45" x14ac:dyDescent="0.35">
      <c r="B27" s="16"/>
      <c r="C27" s="18"/>
      <c r="D27" s="62"/>
      <c r="E27" s="71"/>
      <c r="F27" s="17"/>
      <c r="G27" s="17"/>
      <c r="H27" s="17"/>
      <c r="I27" s="17"/>
      <c r="J27" s="17"/>
      <c r="K27" s="17"/>
      <c r="L27" s="17"/>
      <c r="M27" s="17"/>
    </row>
    <row r="28" spans="1:13" ht="21" x14ac:dyDescent="0.5">
      <c r="B28" s="16"/>
      <c r="C28" s="18"/>
      <c r="D28" s="63">
        <v>0</v>
      </c>
      <c r="E28" s="227" t="s">
        <v>213</v>
      </c>
      <c r="F28" s="17"/>
      <c r="G28" s="17"/>
      <c r="H28" s="17"/>
      <c r="I28" s="17"/>
      <c r="J28" s="17"/>
      <c r="K28" s="17"/>
      <c r="L28" s="17"/>
      <c r="M28" s="17"/>
    </row>
    <row r="29" spans="1:13" ht="14.45" x14ac:dyDescent="0.35">
      <c r="B29" s="16"/>
      <c r="C29" s="18"/>
      <c r="D29" s="62"/>
      <c r="E29" s="71"/>
      <c r="F29" s="17"/>
      <c r="G29" s="17"/>
      <c r="H29" s="17"/>
      <c r="I29" s="17"/>
      <c r="J29" s="17"/>
      <c r="K29" s="17"/>
      <c r="L29" s="17"/>
      <c r="M29" s="17"/>
    </row>
    <row r="30" spans="1:13" ht="14.45" x14ac:dyDescent="0.35">
      <c r="B30" s="16"/>
      <c r="C30" s="18"/>
      <c r="D30" s="64"/>
      <c r="E30" s="72"/>
      <c r="F30" s="46"/>
      <c r="G30" s="46"/>
      <c r="H30" s="46"/>
      <c r="I30" s="46"/>
      <c r="J30" s="46"/>
      <c r="K30" s="46"/>
      <c r="L30" s="46"/>
      <c r="M30" s="46"/>
    </row>
    <row r="31" spans="1:13" ht="21" x14ac:dyDescent="0.35">
      <c r="B31" s="16"/>
      <c r="C31" s="18"/>
      <c r="D31" s="65">
        <v>-1</v>
      </c>
      <c r="E31" s="228" t="s">
        <v>214</v>
      </c>
      <c r="F31" s="46"/>
      <c r="G31" s="46"/>
      <c r="H31" s="46"/>
      <c r="I31" s="46"/>
      <c r="J31" s="46"/>
      <c r="K31" s="46"/>
      <c r="L31" s="46"/>
      <c r="M31" s="46"/>
    </row>
    <row r="32" spans="1:13" x14ac:dyDescent="0.25">
      <c r="B32" s="16"/>
      <c r="C32" s="18"/>
      <c r="D32" s="64"/>
      <c r="E32" s="72"/>
      <c r="F32" s="46"/>
      <c r="G32" s="46"/>
      <c r="H32" s="46"/>
      <c r="I32" s="46"/>
      <c r="J32" s="46"/>
      <c r="K32" s="46"/>
      <c r="L32" s="46"/>
      <c r="M32" s="46"/>
    </row>
    <row r="33" spans="2:14" x14ac:dyDescent="0.25">
      <c r="B33" s="19"/>
      <c r="C33" s="21"/>
      <c r="D33" s="75"/>
      <c r="E33" s="76"/>
      <c r="F33" s="46"/>
      <c r="G33" s="46"/>
      <c r="H33" s="46"/>
      <c r="I33" s="46"/>
      <c r="J33" s="46"/>
      <c r="K33" s="46"/>
      <c r="L33" s="46"/>
      <c r="M33" s="46"/>
    </row>
    <row r="34" spans="2:14" x14ac:dyDescent="0.25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2:14" x14ac:dyDescent="0.25"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2:14" x14ac:dyDescent="0.25"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2:14" x14ac:dyDescent="0.25"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2:14" x14ac:dyDescent="0.25"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2:14" x14ac:dyDescent="0.25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2:14" x14ac:dyDescent="0.25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2:14" x14ac:dyDescent="0.25"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2:14" x14ac:dyDescent="0.25"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2:14" x14ac:dyDescent="0.25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2:14" x14ac:dyDescent="0.25"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2:14" x14ac:dyDescent="0.25"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2:14" x14ac:dyDescent="0.25"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2:14" x14ac:dyDescent="0.25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2:14" x14ac:dyDescent="0.25"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3:14" x14ac:dyDescent="0.25"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3:14" x14ac:dyDescent="0.25"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3:14" x14ac:dyDescent="0.25"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</row>
    <row r="52" spans="3:14" x14ac:dyDescent="0.25"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3:14" x14ac:dyDescent="0.25"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3:14" x14ac:dyDescent="0.25"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3:14" x14ac:dyDescent="0.25"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3:14" x14ac:dyDescent="0.25"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3:14" x14ac:dyDescent="0.25"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3:14" x14ac:dyDescent="0.25"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3:14" x14ac:dyDescent="0.25"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</row>
    <row r="60" spans="3:14" x14ac:dyDescent="0.25"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</row>
    <row r="61" spans="3:14" x14ac:dyDescent="0.25"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</row>
    <row r="62" spans="3:14" x14ac:dyDescent="0.25"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</row>
    <row r="63" spans="3:14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</row>
    <row r="64" spans="3:14" x14ac:dyDescent="0.25"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</row>
    <row r="65" spans="3:14" x14ac:dyDescent="0.25"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3:14" x14ac:dyDescent="0.25"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</row>
    <row r="67" spans="3:14" x14ac:dyDescent="0.25"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</row>
    <row r="68" spans="3:14" x14ac:dyDescent="0.25"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3:14" x14ac:dyDescent="0.25"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  <row r="70" spans="3:14" x14ac:dyDescent="0.25"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  <row r="71" spans="3:14" x14ac:dyDescent="0.25"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</row>
    <row r="72" spans="3:14" x14ac:dyDescent="0.25"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3:14" x14ac:dyDescent="0.25"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</row>
    <row r="74" spans="3:14" x14ac:dyDescent="0.25"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</row>
    <row r="75" spans="3:14" x14ac:dyDescent="0.25"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</row>
    <row r="76" spans="3:14" x14ac:dyDescent="0.25"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</row>
    <row r="77" spans="3:14" x14ac:dyDescent="0.25"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</row>
    <row r="78" spans="3:14" x14ac:dyDescent="0.25"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</row>
    <row r="79" spans="3:14" x14ac:dyDescent="0.25"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</row>
    <row r="80" spans="3:14" x14ac:dyDescent="0.25"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</row>
    <row r="81" spans="3:14" x14ac:dyDescent="0.25"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</row>
    <row r="82" spans="3:14" x14ac:dyDescent="0.25"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</row>
    <row r="83" spans="3:14" x14ac:dyDescent="0.25"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</row>
    <row r="84" spans="3:14" x14ac:dyDescent="0.25"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</row>
    <row r="85" spans="3:14" x14ac:dyDescent="0.25"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</row>
    <row r="86" spans="3:14" x14ac:dyDescent="0.25"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</row>
    <row r="87" spans="3:14" x14ac:dyDescent="0.25"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</row>
    <row r="88" spans="3:14" x14ac:dyDescent="0.25"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</row>
    <row r="89" spans="3:14" x14ac:dyDescent="0.25"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</row>
    <row r="90" spans="3:14" x14ac:dyDescent="0.25"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</row>
    <row r="91" spans="3:14" x14ac:dyDescent="0.25"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</row>
    <row r="92" spans="3:14" x14ac:dyDescent="0.25"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</row>
    <row r="93" spans="3:14" x14ac:dyDescent="0.25"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</row>
    <row r="94" spans="3:14" x14ac:dyDescent="0.25"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</row>
    <row r="95" spans="3:14" x14ac:dyDescent="0.25"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</row>
    <row r="96" spans="3:14" x14ac:dyDescent="0.25"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</row>
    <row r="97" spans="3:14" x14ac:dyDescent="0.25"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</row>
    <row r="98" spans="3:14" x14ac:dyDescent="0.25"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</row>
    <row r="99" spans="3:14" x14ac:dyDescent="0.25"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</row>
    <row r="100" spans="3:14" x14ac:dyDescent="0.25"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</row>
    <row r="101" spans="3:14" x14ac:dyDescent="0.25"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</row>
    <row r="102" spans="3:14" x14ac:dyDescent="0.25"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</row>
    <row r="103" spans="3:14" x14ac:dyDescent="0.25"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</row>
    <row r="104" spans="3:14" x14ac:dyDescent="0.25"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</row>
    <row r="105" spans="3:14" x14ac:dyDescent="0.25"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</row>
    <row r="106" spans="3:14" x14ac:dyDescent="0.25"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</row>
    <row r="107" spans="3:14" x14ac:dyDescent="0.25"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</row>
    <row r="108" spans="3:14" x14ac:dyDescent="0.25"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</row>
    <row r="109" spans="3:14" x14ac:dyDescent="0.25"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</row>
    <row r="110" spans="3:14" x14ac:dyDescent="0.25"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</row>
    <row r="111" spans="3:14" x14ac:dyDescent="0.25"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</row>
    <row r="112" spans="3:14" x14ac:dyDescent="0.25"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</row>
    <row r="113" spans="3:14" x14ac:dyDescent="0.25"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</row>
    <row r="114" spans="3:14" x14ac:dyDescent="0.25"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</row>
    <row r="115" spans="3:14" x14ac:dyDescent="0.25"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</row>
    <row r="116" spans="3:14" x14ac:dyDescent="0.25"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</row>
    <row r="117" spans="3:14" x14ac:dyDescent="0.25"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</row>
    <row r="118" spans="3:14" x14ac:dyDescent="0.25"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</row>
    <row r="119" spans="3:14" x14ac:dyDescent="0.25"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</row>
    <row r="120" spans="3:14" x14ac:dyDescent="0.25"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</row>
    <row r="121" spans="3:14" x14ac:dyDescent="0.25"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</row>
    <row r="122" spans="3:14" x14ac:dyDescent="0.25"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</row>
    <row r="123" spans="3:14" x14ac:dyDescent="0.25"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</row>
    <row r="124" spans="3:14" x14ac:dyDescent="0.25"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</row>
    <row r="125" spans="3:14" x14ac:dyDescent="0.25"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</row>
    <row r="126" spans="3:14" x14ac:dyDescent="0.25"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</row>
    <row r="127" spans="3:14" x14ac:dyDescent="0.25"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</row>
    <row r="128" spans="3:14" x14ac:dyDescent="0.25"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</row>
    <row r="129" spans="3:14" x14ac:dyDescent="0.25"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</row>
    <row r="130" spans="3:14" x14ac:dyDescent="0.25"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</row>
    <row r="131" spans="3:14" x14ac:dyDescent="0.25"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</row>
    <row r="132" spans="3:14" x14ac:dyDescent="0.25"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</row>
    <row r="133" spans="3:14" x14ac:dyDescent="0.25"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</row>
    <row r="134" spans="3:14" x14ac:dyDescent="0.25"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</row>
    <row r="135" spans="3:14" x14ac:dyDescent="0.25"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</row>
    <row r="136" spans="3:14" x14ac:dyDescent="0.25"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</row>
    <row r="137" spans="3:14" x14ac:dyDescent="0.25"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</row>
    <row r="138" spans="3:14" x14ac:dyDescent="0.25"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</row>
    <row r="139" spans="3:14" x14ac:dyDescent="0.25"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</row>
    <row r="140" spans="3:14" x14ac:dyDescent="0.25"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</row>
    <row r="141" spans="3:14" x14ac:dyDescent="0.25"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</row>
    <row r="142" spans="3:14" x14ac:dyDescent="0.25"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</row>
    <row r="143" spans="3:14" x14ac:dyDescent="0.25"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</row>
    <row r="144" spans="3:14" x14ac:dyDescent="0.25"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</row>
    <row r="145" spans="3:14" x14ac:dyDescent="0.25"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</row>
    <row r="146" spans="3:14" x14ac:dyDescent="0.25"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</row>
    <row r="147" spans="3:14" x14ac:dyDescent="0.25"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</row>
    <row r="148" spans="3:14" x14ac:dyDescent="0.25"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</row>
    <row r="149" spans="3:14" x14ac:dyDescent="0.25"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</row>
    <row r="150" spans="3:14" x14ac:dyDescent="0.25"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</row>
    <row r="151" spans="3:14" x14ac:dyDescent="0.25"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</row>
    <row r="152" spans="3:14" x14ac:dyDescent="0.25"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</row>
    <row r="153" spans="3:14" x14ac:dyDescent="0.25"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</row>
    <row r="154" spans="3:14" x14ac:dyDescent="0.25"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</row>
    <row r="155" spans="3:14" x14ac:dyDescent="0.25"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</row>
    <row r="156" spans="3:14" x14ac:dyDescent="0.25"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</row>
    <row r="157" spans="3:14" x14ac:dyDescent="0.25"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</row>
    <row r="158" spans="3:14" x14ac:dyDescent="0.25"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</row>
    <row r="159" spans="3:14" x14ac:dyDescent="0.25"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</row>
    <row r="160" spans="3:14" x14ac:dyDescent="0.25"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</row>
    <row r="161" spans="3:14" x14ac:dyDescent="0.25"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</row>
    <row r="162" spans="3:14" x14ac:dyDescent="0.25"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</row>
    <row r="163" spans="3:14" x14ac:dyDescent="0.25"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</row>
    <row r="164" spans="3:14" x14ac:dyDescent="0.25"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</row>
    <row r="165" spans="3:14" x14ac:dyDescent="0.25"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</row>
    <row r="166" spans="3:14" x14ac:dyDescent="0.25"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</row>
    <row r="167" spans="3:14" x14ac:dyDescent="0.25"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</row>
    <row r="168" spans="3:14" x14ac:dyDescent="0.25"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</row>
    <row r="169" spans="3:14" x14ac:dyDescent="0.25"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</row>
    <row r="170" spans="3:14" x14ac:dyDescent="0.25"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</row>
    <row r="171" spans="3:14" x14ac:dyDescent="0.25"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</row>
    <row r="172" spans="3:14" x14ac:dyDescent="0.25"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</row>
    <row r="173" spans="3:14" x14ac:dyDescent="0.25"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</row>
    <row r="174" spans="3:14" x14ac:dyDescent="0.25"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</row>
    <row r="175" spans="3:14" x14ac:dyDescent="0.25"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</row>
    <row r="176" spans="3:14" x14ac:dyDescent="0.25"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</row>
    <row r="177" spans="3:14" x14ac:dyDescent="0.25"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</row>
    <row r="178" spans="3:14" x14ac:dyDescent="0.25"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</row>
    <row r="179" spans="3:14" x14ac:dyDescent="0.25"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</row>
    <row r="180" spans="3:14" x14ac:dyDescent="0.25"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</row>
    <row r="181" spans="3:14" x14ac:dyDescent="0.25"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</row>
    <row r="182" spans="3:14" x14ac:dyDescent="0.25"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</row>
    <row r="183" spans="3:14" x14ac:dyDescent="0.25"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</row>
    <row r="184" spans="3:14" x14ac:dyDescent="0.25"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</row>
    <row r="185" spans="3:14" x14ac:dyDescent="0.25"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</row>
    <row r="186" spans="3:14" x14ac:dyDescent="0.25"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</row>
    <row r="187" spans="3:14" x14ac:dyDescent="0.25"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</row>
    <row r="188" spans="3:14" x14ac:dyDescent="0.25"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</row>
    <row r="189" spans="3:14" x14ac:dyDescent="0.25"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</row>
    <row r="190" spans="3:14" x14ac:dyDescent="0.25"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</row>
    <row r="191" spans="3:14" x14ac:dyDescent="0.25"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</row>
    <row r="192" spans="3:14" x14ac:dyDescent="0.25"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</row>
    <row r="193" spans="3:14" x14ac:dyDescent="0.25"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</row>
    <row r="194" spans="3:14" x14ac:dyDescent="0.25"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</row>
    <row r="195" spans="3:14" x14ac:dyDescent="0.25"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</row>
    <row r="196" spans="3:14" x14ac:dyDescent="0.25"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</row>
    <row r="197" spans="3:14" x14ac:dyDescent="0.25"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</row>
    <row r="198" spans="3:14" x14ac:dyDescent="0.25"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</row>
    <row r="199" spans="3:14" x14ac:dyDescent="0.25"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</row>
    <row r="200" spans="3:14" x14ac:dyDescent="0.25"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</row>
    <row r="201" spans="3:14" x14ac:dyDescent="0.25"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</row>
    <row r="202" spans="3:14" x14ac:dyDescent="0.25"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</row>
    <row r="203" spans="3:14" x14ac:dyDescent="0.25"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</row>
    <row r="204" spans="3:14" x14ac:dyDescent="0.25"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</row>
    <row r="205" spans="3:14" x14ac:dyDescent="0.25"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</row>
    <row r="206" spans="3:14" x14ac:dyDescent="0.25"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</row>
    <row r="207" spans="3:14" x14ac:dyDescent="0.25"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</row>
    <row r="208" spans="3:14" x14ac:dyDescent="0.25"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</row>
    <row r="209" spans="3:14" x14ac:dyDescent="0.25"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</row>
    <row r="210" spans="3:14" x14ac:dyDescent="0.25"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</row>
    <row r="211" spans="3:14" x14ac:dyDescent="0.25"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</row>
    <row r="212" spans="3:14" x14ac:dyDescent="0.25"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</row>
    <row r="213" spans="3:14" x14ac:dyDescent="0.25"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</row>
    <row r="214" spans="3:14" x14ac:dyDescent="0.25"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</row>
    <row r="215" spans="3:14" x14ac:dyDescent="0.25"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</row>
    <row r="216" spans="3:14" x14ac:dyDescent="0.25"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</row>
    <row r="217" spans="3:14" x14ac:dyDescent="0.25"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</row>
    <row r="218" spans="3:14" x14ac:dyDescent="0.25"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</row>
    <row r="219" spans="3:14" x14ac:dyDescent="0.25"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</row>
    <row r="220" spans="3:14" x14ac:dyDescent="0.25"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</row>
    <row r="221" spans="3:14" x14ac:dyDescent="0.25"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</row>
    <row r="222" spans="3:14" x14ac:dyDescent="0.25"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</row>
    <row r="223" spans="3:14" x14ac:dyDescent="0.25"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</row>
    <row r="224" spans="3:14" x14ac:dyDescent="0.25"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</row>
    <row r="225" spans="3:14" x14ac:dyDescent="0.25"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</row>
    <row r="226" spans="3:14" x14ac:dyDescent="0.25"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</row>
    <row r="227" spans="3:14" x14ac:dyDescent="0.25"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</row>
    <row r="228" spans="3:14" x14ac:dyDescent="0.25"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</row>
    <row r="229" spans="3:14" x14ac:dyDescent="0.25"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</row>
    <row r="230" spans="3:14" x14ac:dyDescent="0.25"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</row>
    <row r="231" spans="3:14" x14ac:dyDescent="0.25"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</row>
    <row r="232" spans="3:14" x14ac:dyDescent="0.25"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</row>
    <row r="233" spans="3:14" x14ac:dyDescent="0.25"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</row>
    <row r="234" spans="3:14" x14ac:dyDescent="0.25"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</row>
    <row r="235" spans="3:14" x14ac:dyDescent="0.25"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</row>
    <row r="236" spans="3:14" x14ac:dyDescent="0.25"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</row>
    <row r="237" spans="3:14" x14ac:dyDescent="0.25"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</row>
    <row r="238" spans="3:14" x14ac:dyDescent="0.25"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</row>
    <row r="239" spans="3:14" x14ac:dyDescent="0.25"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</row>
    <row r="240" spans="3:14" x14ac:dyDescent="0.25">
      <c r="F240" s="46"/>
      <c r="G240" s="46"/>
      <c r="H240" s="46"/>
      <c r="I240" s="46"/>
      <c r="J240" s="46"/>
      <c r="K240" s="46"/>
      <c r="L240" s="46"/>
      <c r="M240" s="46"/>
    </row>
    <row r="241" spans="6:13" x14ac:dyDescent="0.25">
      <c r="F241" s="46"/>
      <c r="G241" s="46"/>
      <c r="H241" s="46"/>
      <c r="I241" s="46"/>
      <c r="J241" s="46"/>
      <c r="K241" s="46"/>
      <c r="L241" s="46"/>
      <c r="M241" s="46"/>
    </row>
    <row r="242" spans="6:13" x14ac:dyDescent="0.25">
      <c r="F242" s="46"/>
      <c r="G242" s="46"/>
      <c r="H242" s="46"/>
      <c r="I242" s="46"/>
      <c r="J242" s="46"/>
      <c r="K242" s="46"/>
      <c r="L242" s="46"/>
      <c r="M242" s="46"/>
    </row>
    <row r="243" spans="6:13" x14ac:dyDescent="0.25">
      <c r="F243" s="46"/>
      <c r="G243" s="46"/>
      <c r="H243" s="46"/>
      <c r="I243" s="46"/>
      <c r="J243" s="46"/>
      <c r="K243" s="46"/>
      <c r="L243" s="46"/>
      <c r="M243" s="46"/>
    </row>
    <row r="244" spans="6:13" x14ac:dyDescent="0.25">
      <c r="F244" s="46"/>
      <c r="G244" s="46"/>
      <c r="H244" s="46"/>
      <c r="I244" s="46"/>
      <c r="J244" s="46"/>
      <c r="K244" s="46"/>
      <c r="L244" s="46"/>
      <c r="M244" s="46"/>
    </row>
    <row r="245" spans="6:13" x14ac:dyDescent="0.25">
      <c r="F245" s="46"/>
      <c r="G245" s="46"/>
      <c r="H245" s="46"/>
      <c r="I245" s="46"/>
      <c r="J245" s="46"/>
      <c r="K245" s="46"/>
      <c r="L245" s="46"/>
      <c r="M245" s="46"/>
    </row>
    <row r="246" spans="6:13" x14ac:dyDescent="0.25">
      <c r="F246" s="46"/>
      <c r="G246" s="46"/>
      <c r="H246" s="46"/>
      <c r="I246" s="46"/>
      <c r="J246" s="46"/>
      <c r="K246" s="46"/>
      <c r="L246" s="46"/>
      <c r="M246" s="46"/>
    </row>
    <row r="247" spans="6:13" x14ac:dyDescent="0.25">
      <c r="F247" s="46"/>
      <c r="G247" s="46"/>
      <c r="H247" s="46"/>
      <c r="I247" s="46"/>
      <c r="J247" s="46"/>
      <c r="K247" s="46"/>
      <c r="L247" s="46"/>
      <c r="M247" s="46"/>
    </row>
    <row r="248" spans="6:13" x14ac:dyDescent="0.25">
      <c r="F248" s="46"/>
      <c r="G248" s="46"/>
      <c r="H248" s="46"/>
      <c r="I248" s="46"/>
      <c r="J248" s="46"/>
      <c r="K248" s="46"/>
      <c r="L248" s="46"/>
      <c r="M248" s="46"/>
    </row>
    <row r="249" spans="6:13" x14ac:dyDescent="0.25">
      <c r="F249" s="46"/>
      <c r="G249" s="46"/>
      <c r="H249" s="46"/>
      <c r="I249" s="46"/>
      <c r="J249" s="46"/>
      <c r="K249" s="46"/>
      <c r="L249" s="46"/>
      <c r="M249" s="46"/>
    </row>
    <row r="250" spans="6:13" x14ac:dyDescent="0.25">
      <c r="F250" s="46"/>
      <c r="G250" s="46"/>
      <c r="H250" s="46"/>
      <c r="I250" s="46"/>
      <c r="J250" s="46"/>
      <c r="K250" s="46"/>
      <c r="L250" s="46"/>
      <c r="M250" s="46"/>
    </row>
    <row r="251" spans="6:13" x14ac:dyDescent="0.25">
      <c r="F251" s="46"/>
      <c r="G251" s="46"/>
      <c r="H251" s="46"/>
      <c r="I251" s="46"/>
      <c r="J251" s="46"/>
      <c r="K251" s="46"/>
      <c r="L251" s="46"/>
      <c r="M251" s="46"/>
    </row>
    <row r="252" spans="6:13" x14ac:dyDescent="0.25">
      <c r="F252" s="46"/>
      <c r="G252" s="46"/>
      <c r="H252" s="46"/>
      <c r="I252" s="46"/>
      <c r="J252" s="46"/>
      <c r="K252" s="46"/>
      <c r="L252" s="46"/>
      <c r="M252" s="46"/>
    </row>
    <row r="253" spans="6:13" x14ac:dyDescent="0.25">
      <c r="F253" s="46"/>
      <c r="G253" s="46"/>
      <c r="H253" s="46"/>
      <c r="I253" s="46"/>
      <c r="J253" s="46"/>
      <c r="K253" s="46"/>
      <c r="L253" s="46"/>
      <c r="M253" s="46"/>
    </row>
    <row r="254" spans="6:13" x14ac:dyDescent="0.25">
      <c r="F254" s="46"/>
      <c r="G254" s="46"/>
      <c r="H254" s="46"/>
      <c r="I254" s="46"/>
      <c r="J254" s="46"/>
      <c r="K254" s="46"/>
      <c r="L254" s="46"/>
      <c r="M254" s="46"/>
    </row>
    <row r="255" spans="6:13" x14ac:dyDescent="0.25">
      <c r="F255" s="46"/>
      <c r="G255" s="46"/>
      <c r="H255" s="46"/>
      <c r="I255" s="46"/>
      <c r="J255" s="46"/>
      <c r="K255" s="46"/>
      <c r="L255" s="46"/>
      <c r="M255" s="46"/>
    </row>
    <row r="256" spans="6:13" x14ac:dyDescent="0.25">
      <c r="F256" s="46"/>
      <c r="G256" s="46"/>
      <c r="H256" s="46"/>
      <c r="I256" s="46"/>
      <c r="J256" s="46"/>
      <c r="K256" s="46"/>
      <c r="L256" s="46"/>
      <c r="M256" s="46"/>
    </row>
    <row r="257" spans="6:13" x14ac:dyDescent="0.25">
      <c r="F257" s="46"/>
      <c r="G257" s="46"/>
      <c r="H257" s="46"/>
      <c r="I257" s="46"/>
      <c r="J257" s="46"/>
      <c r="K257" s="46"/>
      <c r="L257" s="46"/>
      <c r="M257" s="46"/>
    </row>
    <row r="258" spans="6:13" x14ac:dyDescent="0.25">
      <c r="F258" s="46"/>
      <c r="G258" s="46"/>
      <c r="H258" s="46"/>
      <c r="I258" s="46"/>
      <c r="J258" s="46"/>
      <c r="K258" s="46"/>
      <c r="L258" s="46"/>
      <c r="M258" s="46"/>
    </row>
    <row r="259" spans="6:13" x14ac:dyDescent="0.25">
      <c r="F259" s="46"/>
      <c r="G259" s="46"/>
      <c r="H259" s="46"/>
      <c r="I259" s="46"/>
      <c r="J259" s="46"/>
      <c r="K259" s="46"/>
      <c r="L259" s="46"/>
      <c r="M259" s="46"/>
    </row>
    <row r="260" spans="6:13" x14ac:dyDescent="0.25">
      <c r="F260" s="46"/>
      <c r="G260" s="46"/>
      <c r="H260" s="46"/>
      <c r="I260" s="46"/>
      <c r="J260" s="46"/>
      <c r="K260" s="46"/>
      <c r="L260" s="46"/>
      <c r="M260" s="46"/>
    </row>
    <row r="261" spans="6:13" x14ac:dyDescent="0.25">
      <c r="F261" s="46"/>
      <c r="G261" s="46"/>
      <c r="H261" s="46"/>
      <c r="I261" s="46"/>
      <c r="J261" s="46"/>
      <c r="K261" s="46"/>
      <c r="L261" s="46"/>
      <c r="M261" s="46"/>
    </row>
    <row r="262" spans="6:13" x14ac:dyDescent="0.25">
      <c r="F262" s="46"/>
      <c r="G262" s="46"/>
      <c r="H262" s="46"/>
      <c r="I262" s="46"/>
      <c r="J262" s="46"/>
      <c r="K262" s="46"/>
      <c r="L262" s="46"/>
      <c r="M262" s="46"/>
    </row>
    <row r="263" spans="6:13" x14ac:dyDescent="0.25">
      <c r="F263" s="46"/>
      <c r="G263" s="46"/>
      <c r="H263" s="46"/>
      <c r="I263" s="46"/>
      <c r="J263" s="46"/>
      <c r="K263" s="46"/>
      <c r="L263" s="46"/>
      <c r="M263" s="46"/>
    </row>
    <row r="264" spans="6:13" x14ac:dyDescent="0.25">
      <c r="F264" s="46"/>
      <c r="G264" s="46"/>
      <c r="H264" s="46"/>
      <c r="I264" s="46"/>
      <c r="J264" s="46"/>
      <c r="K264" s="46"/>
      <c r="L264" s="46"/>
      <c r="M264" s="46"/>
    </row>
    <row r="265" spans="6:13" x14ac:dyDescent="0.25">
      <c r="F265" s="46"/>
      <c r="G265" s="46"/>
      <c r="H265" s="46"/>
      <c r="I265" s="46"/>
      <c r="J265" s="46"/>
      <c r="K265" s="46"/>
      <c r="L265" s="46"/>
      <c r="M265" s="46"/>
    </row>
    <row r="266" spans="6:13" x14ac:dyDescent="0.25">
      <c r="F266" s="46"/>
      <c r="G266" s="46"/>
      <c r="H266" s="46"/>
      <c r="I266" s="46"/>
      <c r="J266" s="46"/>
      <c r="K266" s="46"/>
      <c r="L266" s="46"/>
      <c r="M266" s="46"/>
    </row>
    <row r="267" spans="6:13" x14ac:dyDescent="0.25">
      <c r="F267" s="46"/>
      <c r="G267" s="46"/>
      <c r="H267" s="46"/>
      <c r="I267" s="46"/>
      <c r="J267" s="46"/>
      <c r="K267" s="46"/>
      <c r="L267" s="46"/>
      <c r="M267" s="46"/>
    </row>
    <row r="268" spans="6:13" x14ac:dyDescent="0.25">
      <c r="F268" s="46"/>
      <c r="G268" s="46"/>
      <c r="H268" s="46"/>
      <c r="I268" s="46"/>
      <c r="J268" s="46"/>
      <c r="K268" s="46"/>
      <c r="L268" s="46"/>
      <c r="M268" s="46"/>
    </row>
    <row r="269" spans="6:13" x14ac:dyDescent="0.25">
      <c r="F269" s="46"/>
      <c r="G269" s="46"/>
      <c r="H269" s="46"/>
      <c r="I269" s="46"/>
      <c r="J269" s="46"/>
      <c r="K269" s="46"/>
      <c r="L269" s="46"/>
      <c r="M269" s="46"/>
    </row>
    <row r="270" spans="6:13" x14ac:dyDescent="0.25">
      <c r="F270" s="46"/>
      <c r="G270" s="46"/>
      <c r="H270" s="46"/>
      <c r="I270" s="46"/>
      <c r="J270" s="46"/>
      <c r="K270" s="46"/>
      <c r="L270" s="46"/>
      <c r="M270" s="46"/>
    </row>
    <row r="271" spans="6:13" x14ac:dyDescent="0.25">
      <c r="F271" s="46"/>
      <c r="G271" s="46"/>
      <c r="H271" s="46"/>
      <c r="I271" s="46"/>
      <c r="J271" s="46"/>
      <c r="K271" s="46"/>
      <c r="L271" s="46"/>
      <c r="M271" s="46"/>
    </row>
    <row r="272" spans="6:13" x14ac:dyDescent="0.25">
      <c r="F272" s="46"/>
      <c r="G272" s="46"/>
      <c r="H272" s="46"/>
      <c r="I272" s="46"/>
      <c r="J272" s="46"/>
      <c r="K272" s="46"/>
      <c r="L272" s="46"/>
      <c r="M272" s="46"/>
    </row>
    <row r="273" spans="6:13" x14ac:dyDescent="0.25">
      <c r="F273" s="46"/>
      <c r="G273" s="46"/>
      <c r="H273" s="46"/>
      <c r="I273" s="46"/>
      <c r="J273" s="46"/>
      <c r="K273" s="46"/>
      <c r="L273" s="46"/>
      <c r="M273" s="46"/>
    </row>
    <row r="274" spans="6:13" x14ac:dyDescent="0.25">
      <c r="F274" s="46"/>
      <c r="G274" s="46"/>
      <c r="H274" s="46"/>
      <c r="I274" s="46"/>
      <c r="J274" s="46"/>
      <c r="K274" s="46"/>
      <c r="L274" s="46"/>
      <c r="M274" s="46"/>
    </row>
    <row r="275" spans="6:13" x14ac:dyDescent="0.25">
      <c r="F275" s="46"/>
      <c r="G275" s="46"/>
      <c r="H275" s="46"/>
      <c r="I275" s="46"/>
      <c r="J275" s="46"/>
      <c r="K275" s="46"/>
      <c r="L275" s="46"/>
      <c r="M275" s="46"/>
    </row>
    <row r="276" spans="6:13" x14ac:dyDescent="0.25">
      <c r="F276" s="46"/>
      <c r="G276" s="46"/>
      <c r="H276" s="46"/>
      <c r="I276" s="46"/>
      <c r="J276" s="46"/>
      <c r="K276" s="46"/>
      <c r="L276" s="46"/>
      <c r="M276" s="46"/>
    </row>
    <row r="277" spans="6:13" x14ac:dyDescent="0.25">
      <c r="F277" s="46"/>
      <c r="G277" s="46"/>
      <c r="H277" s="46"/>
      <c r="I277" s="46"/>
      <c r="J277" s="46"/>
      <c r="K277" s="46"/>
      <c r="L277" s="46"/>
      <c r="M277" s="46"/>
    </row>
    <row r="278" spans="6:13" x14ac:dyDescent="0.25">
      <c r="F278" s="46"/>
      <c r="G278" s="46"/>
      <c r="H278" s="46"/>
      <c r="I278" s="46"/>
      <c r="J278" s="46"/>
      <c r="K278" s="46"/>
      <c r="L278" s="46"/>
      <c r="M278" s="46"/>
    </row>
    <row r="279" spans="6:13" x14ac:dyDescent="0.25">
      <c r="F279" s="46"/>
      <c r="G279" s="46"/>
      <c r="H279" s="46"/>
      <c r="I279" s="46"/>
      <c r="J279" s="46"/>
      <c r="K279" s="46"/>
      <c r="L279" s="46"/>
      <c r="M279" s="46"/>
    </row>
    <row r="280" spans="6:13" x14ac:dyDescent="0.25">
      <c r="F280" s="46"/>
      <c r="G280" s="46"/>
      <c r="H280" s="46"/>
      <c r="I280" s="46"/>
      <c r="J280" s="46"/>
      <c r="K280" s="46"/>
      <c r="L280" s="46"/>
      <c r="M280" s="46"/>
    </row>
    <row r="281" spans="6:13" x14ac:dyDescent="0.25">
      <c r="F281" s="46"/>
      <c r="G281" s="46"/>
      <c r="H281" s="46"/>
      <c r="I281" s="46"/>
      <c r="J281" s="46"/>
      <c r="K281" s="46"/>
      <c r="L281" s="46"/>
      <c r="M281" s="46"/>
    </row>
    <row r="282" spans="6:13" x14ac:dyDescent="0.25">
      <c r="F282" s="46"/>
      <c r="G282" s="46"/>
      <c r="H282" s="46"/>
      <c r="I282" s="46"/>
      <c r="J282" s="46"/>
      <c r="K282" s="46"/>
      <c r="L282" s="46"/>
      <c r="M282" s="46"/>
    </row>
    <row r="283" spans="6:13" x14ac:dyDescent="0.25">
      <c r="F283" s="46"/>
      <c r="G283" s="46"/>
      <c r="H283" s="46"/>
      <c r="I283" s="46"/>
      <c r="J283" s="46"/>
      <c r="K283" s="46"/>
      <c r="L283" s="46"/>
      <c r="M283" s="46"/>
    </row>
    <row r="284" spans="6:13" x14ac:dyDescent="0.25">
      <c r="F284" s="46"/>
      <c r="G284" s="46"/>
      <c r="H284" s="46"/>
      <c r="I284" s="46"/>
      <c r="J284" s="46"/>
      <c r="K284" s="46"/>
      <c r="L284" s="46"/>
      <c r="M284" s="46"/>
    </row>
    <row r="285" spans="6:13" x14ac:dyDescent="0.25">
      <c r="F285" s="46"/>
      <c r="G285" s="46"/>
      <c r="H285" s="46"/>
      <c r="I285" s="46"/>
      <c r="J285" s="46"/>
      <c r="K285" s="46"/>
      <c r="L285" s="46"/>
      <c r="M285" s="46"/>
    </row>
    <row r="286" spans="6:13" x14ac:dyDescent="0.25">
      <c r="F286" s="46"/>
      <c r="G286" s="46"/>
      <c r="H286" s="46"/>
      <c r="I286" s="46"/>
      <c r="J286" s="46"/>
      <c r="K286" s="46"/>
      <c r="L286" s="46"/>
      <c r="M286" s="46"/>
    </row>
    <row r="287" spans="6:13" x14ac:dyDescent="0.25">
      <c r="F287" s="46"/>
      <c r="G287" s="46"/>
      <c r="H287" s="46"/>
      <c r="I287" s="46"/>
      <c r="J287" s="46"/>
      <c r="K287" s="46"/>
      <c r="L287" s="46"/>
      <c r="M287" s="46"/>
    </row>
    <row r="288" spans="6:13" x14ac:dyDescent="0.25">
      <c r="F288" s="46"/>
      <c r="G288" s="46"/>
      <c r="H288" s="46"/>
      <c r="I288" s="46"/>
      <c r="J288" s="46"/>
      <c r="K288" s="46"/>
      <c r="L288" s="46"/>
      <c r="M288" s="46"/>
    </row>
    <row r="289" spans="6:13" x14ac:dyDescent="0.25">
      <c r="F289" s="46"/>
      <c r="G289" s="46"/>
      <c r="H289" s="46"/>
      <c r="I289" s="46"/>
      <c r="J289" s="46"/>
      <c r="K289" s="46"/>
      <c r="L289" s="46"/>
      <c r="M289" s="46"/>
    </row>
    <row r="290" spans="6:13" x14ac:dyDescent="0.25">
      <c r="F290" s="46"/>
      <c r="G290" s="46"/>
      <c r="H290" s="46"/>
      <c r="I290" s="46"/>
      <c r="J290" s="46"/>
      <c r="K290" s="46"/>
      <c r="L290" s="46"/>
      <c r="M290" s="46"/>
    </row>
    <row r="291" spans="6:13" x14ac:dyDescent="0.25">
      <c r="F291" s="46"/>
      <c r="G291" s="46"/>
      <c r="H291" s="46"/>
      <c r="I291" s="46"/>
      <c r="J291" s="46"/>
      <c r="K291" s="46"/>
      <c r="L291" s="46"/>
      <c r="M291" s="46"/>
    </row>
    <row r="292" spans="6:13" x14ac:dyDescent="0.25">
      <c r="F292" s="46"/>
      <c r="G292" s="46"/>
      <c r="H292" s="46"/>
      <c r="I292" s="46"/>
      <c r="J292" s="46"/>
      <c r="K292" s="46"/>
      <c r="L292" s="46"/>
      <c r="M292" s="46"/>
    </row>
    <row r="293" spans="6:13" x14ac:dyDescent="0.25">
      <c r="F293" s="46"/>
      <c r="G293" s="46"/>
      <c r="H293" s="46"/>
      <c r="I293" s="46"/>
      <c r="J293" s="46"/>
      <c r="K293" s="46"/>
      <c r="L293" s="46"/>
      <c r="M293" s="46"/>
    </row>
    <row r="294" spans="6:13" x14ac:dyDescent="0.25">
      <c r="F294" s="46"/>
      <c r="G294" s="46"/>
      <c r="H294" s="46"/>
      <c r="I294" s="46"/>
      <c r="J294" s="46"/>
      <c r="K294" s="46"/>
      <c r="L294" s="46"/>
      <c r="M294" s="46"/>
    </row>
    <row r="295" spans="6:13" x14ac:dyDescent="0.25">
      <c r="F295" s="46"/>
      <c r="G295" s="46"/>
      <c r="H295" s="46"/>
      <c r="I295" s="46"/>
      <c r="J295" s="46"/>
      <c r="K295" s="46"/>
      <c r="L295" s="46"/>
      <c r="M295" s="46"/>
    </row>
    <row r="296" spans="6:13" x14ac:dyDescent="0.25">
      <c r="F296" s="46"/>
      <c r="G296" s="46"/>
      <c r="H296" s="46"/>
      <c r="I296" s="46"/>
      <c r="J296" s="46"/>
      <c r="K296" s="46"/>
      <c r="L296" s="46"/>
      <c r="M296" s="46"/>
    </row>
    <row r="297" spans="6:13" x14ac:dyDescent="0.25">
      <c r="F297" s="46"/>
      <c r="G297" s="46"/>
      <c r="H297" s="46"/>
      <c r="I297" s="46"/>
      <c r="J297" s="46"/>
      <c r="K297" s="46"/>
      <c r="L297" s="46"/>
      <c r="M297" s="46"/>
    </row>
    <row r="298" spans="6:13" x14ac:dyDescent="0.25">
      <c r="F298" s="46"/>
      <c r="G298" s="46"/>
      <c r="H298" s="46"/>
      <c r="I298" s="46"/>
      <c r="J298" s="46"/>
      <c r="K298" s="46"/>
      <c r="L298" s="46"/>
      <c r="M298" s="46"/>
    </row>
    <row r="299" spans="6:13" x14ac:dyDescent="0.25">
      <c r="F299" s="46"/>
      <c r="G299" s="46"/>
      <c r="H299" s="46"/>
      <c r="I299" s="46"/>
      <c r="J299" s="46"/>
      <c r="K299" s="46"/>
      <c r="L299" s="46"/>
      <c r="M299" s="46"/>
    </row>
  </sheetData>
  <mergeCells count="3">
    <mergeCell ref="D10:E10"/>
    <mergeCell ref="B10:C10"/>
    <mergeCell ref="B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6"/>
  <sheetViews>
    <sheetView zoomScale="80" zoomScaleNormal="80" workbookViewId="0">
      <selection activeCell="C32" sqref="C32"/>
    </sheetView>
  </sheetViews>
  <sheetFormatPr defaultRowHeight="15" x14ac:dyDescent="0.25"/>
  <cols>
    <col min="1" max="1" width="4.5703125" customWidth="1"/>
    <col min="2" max="2" width="20.85546875" customWidth="1"/>
    <col min="3" max="3" width="45.42578125" customWidth="1"/>
    <col min="4" max="5" width="14.140625" customWidth="1"/>
    <col min="6" max="6" width="13.85546875" customWidth="1"/>
    <col min="7" max="7" width="10.85546875" customWidth="1"/>
    <col min="8" max="8" width="11.5703125" customWidth="1"/>
    <col min="9" max="9" width="10.85546875" customWidth="1"/>
    <col min="10" max="10" width="11.140625" customWidth="1"/>
    <col min="11" max="11" width="9.28515625" customWidth="1"/>
  </cols>
  <sheetData>
    <row r="1" spans="1:23" s="46" customFormat="1" ht="14.45" x14ac:dyDescent="0.35"/>
    <row r="2" spans="1:23" ht="18.75" x14ac:dyDescent="0.3">
      <c r="B2" s="240" t="s">
        <v>125</v>
      </c>
      <c r="C2" s="175"/>
      <c r="D2" s="176"/>
      <c r="E2" s="176"/>
      <c r="F2" s="177"/>
      <c r="G2" s="46"/>
      <c r="H2" s="186" t="s">
        <v>29</v>
      </c>
      <c r="I2" s="135" t="s">
        <v>23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5.5" x14ac:dyDescent="0.3">
      <c r="A3" s="46"/>
      <c r="B3" s="33"/>
      <c r="C3" s="241" t="s">
        <v>126</v>
      </c>
      <c r="D3" s="237" t="s">
        <v>136</v>
      </c>
      <c r="E3" s="238" t="s">
        <v>134</v>
      </c>
      <c r="F3" s="239" t="s">
        <v>135</v>
      </c>
      <c r="G3" s="112"/>
      <c r="H3" s="186" t="s">
        <v>104</v>
      </c>
      <c r="I3" s="135" t="s">
        <v>109</v>
      </c>
      <c r="J3" s="17"/>
      <c r="K3" s="17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8.600000000000001" x14ac:dyDescent="0.45">
      <c r="A4" s="46"/>
      <c r="B4" s="187" t="s">
        <v>35</v>
      </c>
      <c r="C4" s="188" t="s">
        <v>127</v>
      </c>
      <c r="D4" s="246">
        <v>2</v>
      </c>
      <c r="E4" s="189">
        <f>I16</f>
        <v>3.9735099337748346E-2</v>
      </c>
      <c r="F4" s="189">
        <f>J16</f>
        <v>0.03</v>
      </c>
      <c r="G4" s="112"/>
      <c r="H4" s="186" t="s">
        <v>106</v>
      </c>
      <c r="I4" s="135" t="s">
        <v>111</v>
      </c>
      <c r="J4" s="17"/>
      <c r="K4" s="17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5.6" x14ac:dyDescent="0.35">
      <c r="A5" s="46"/>
      <c r="B5" s="187" t="s">
        <v>7</v>
      </c>
      <c r="C5" s="188" t="s">
        <v>128</v>
      </c>
      <c r="D5" s="246">
        <v>2</v>
      </c>
      <c r="E5" s="190">
        <f>I19</f>
        <v>3.9735099337748346E-2</v>
      </c>
      <c r="F5" s="190">
        <f>J19</f>
        <v>0.05</v>
      </c>
      <c r="G5" s="17"/>
      <c r="H5" s="17"/>
      <c r="I5" s="135" t="s">
        <v>110</v>
      </c>
      <c r="J5" s="17"/>
      <c r="K5" s="17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ht="15.6" x14ac:dyDescent="0.35">
      <c r="A6" s="46"/>
      <c r="B6" s="187" t="s">
        <v>11</v>
      </c>
      <c r="C6" s="188" t="s">
        <v>129</v>
      </c>
      <c r="D6" s="246">
        <v>3</v>
      </c>
      <c r="E6" s="190">
        <f>I22</f>
        <v>0.38741721854304634</v>
      </c>
      <c r="F6" s="190">
        <f>J22</f>
        <v>0.32999999999999996</v>
      </c>
      <c r="G6" s="17"/>
      <c r="I6" s="17"/>
      <c r="J6" s="17"/>
      <c r="K6" s="17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ht="15.6" x14ac:dyDescent="0.35">
      <c r="A7" s="46"/>
      <c r="B7" s="187" t="s">
        <v>12</v>
      </c>
      <c r="C7" s="188" t="s">
        <v>130</v>
      </c>
      <c r="D7" s="246">
        <v>2</v>
      </c>
      <c r="E7" s="190">
        <f>I30</f>
        <v>0.24834437086092714</v>
      </c>
      <c r="F7" s="190">
        <f>J30</f>
        <v>0.25</v>
      </c>
      <c r="G7" s="17"/>
      <c r="H7" s="178" t="s">
        <v>105</v>
      </c>
      <c r="I7" s="17"/>
      <c r="J7" s="17"/>
      <c r="K7" s="17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15.6" x14ac:dyDescent="0.35">
      <c r="A8" s="46"/>
      <c r="B8" s="187" t="s">
        <v>36</v>
      </c>
      <c r="C8" s="188" t="s">
        <v>131</v>
      </c>
      <c r="D8" s="246">
        <v>3</v>
      </c>
      <c r="E8" s="190">
        <f>I33</f>
        <v>5.9602649006622516E-2</v>
      </c>
      <c r="F8" s="190">
        <f>J33</f>
        <v>0.06</v>
      </c>
      <c r="G8" s="17"/>
      <c r="H8" s="179" t="s">
        <v>113</v>
      </c>
      <c r="I8" s="17"/>
      <c r="J8" s="17"/>
      <c r="K8" s="17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15.6" x14ac:dyDescent="0.35">
      <c r="A9" s="46"/>
      <c r="B9" s="187" t="s">
        <v>37</v>
      </c>
      <c r="C9" s="188" t="s">
        <v>132</v>
      </c>
      <c r="D9" s="246">
        <v>2</v>
      </c>
      <c r="E9" s="190">
        <f>I37</f>
        <v>0.14900662251655628</v>
      </c>
      <c r="F9" s="190">
        <f>J37</f>
        <v>0.13</v>
      </c>
      <c r="G9" s="17"/>
      <c r="H9" s="17"/>
      <c r="I9" s="17"/>
      <c r="J9" s="17"/>
      <c r="K9" s="17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15.6" x14ac:dyDescent="0.35">
      <c r="A10" s="46"/>
      <c r="B10" s="187" t="s">
        <v>13</v>
      </c>
      <c r="C10" s="188" t="s">
        <v>133</v>
      </c>
      <c r="D10" s="246">
        <v>1</v>
      </c>
      <c r="E10" s="190">
        <f>I42</f>
        <v>7.6158940397351008E-2</v>
      </c>
      <c r="F10" s="190">
        <f>J42</f>
        <v>9.0000000000000011E-2</v>
      </c>
      <c r="G10" s="17"/>
      <c r="H10" s="17"/>
      <c r="I10" s="17"/>
      <c r="J10" s="17"/>
      <c r="K10" s="17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ht="14.45" x14ac:dyDescent="0.35">
      <c r="A11" s="46"/>
      <c r="B11" s="20"/>
      <c r="C11" s="20"/>
      <c r="D11" s="191" t="s">
        <v>14</v>
      </c>
      <c r="E11" s="192">
        <f>SUM(E4:E10)</f>
        <v>1</v>
      </c>
      <c r="F11" s="192">
        <f>SUM(F4:F10)</f>
        <v>0.94</v>
      </c>
      <c r="G11" s="17"/>
      <c r="H11" s="121" t="s">
        <v>102</v>
      </c>
      <c r="I11" s="17"/>
      <c r="J11" s="17"/>
      <c r="K11" s="17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 ht="14.45" x14ac:dyDescent="0.35">
      <c r="A12" s="46"/>
      <c r="B12" s="17"/>
      <c r="C12" s="17"/>
      <c r="D12" s="82"/>
      <c r="E12" s="81"/>
      <c r="F12" s="122"/>
      <c r="G12" s="17"/>
      <c r="H12" s="121"/>
      <c r="I12" s="17"/>
      <c r="J12" s="17"/>
      <c r="K12" s="17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x14ac:dyDescent="0.25">
      <c r="A13" s="46"/>
      <c r="B13" s="17"/>
      <c r="C13" s="17"/>
      <c r="E13" s="81"/>
      <c r="F13" s="81"/>
      <c r="G13" s="17"/>
      <c r="H13" s="17"/>
      <c r="I13" s="17"/>
      <c r="J13" s="46"/>
      <c r="K13" s="17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s="243" customFormat="1" ht="24.75" customHeight="1" x14ac:dyDescent="0.25">
      <c r="A14" s="77"/>
      <c r="B14" s="242" t="s">
        <v>142</v>
      </c>
      <c r="C14" s="244"/>
      <c r="D14" s="244"/>
      <c r="E14" s="244"/>
      <c r="F14" s="244"/>
      <c r="G14" s="244"/>
      <c r="H14" s="244"/>
      <c r="I14" s="244"/>
      <c r="J14" s="245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spans="1:23" ht="45" x14ac:dyDescent="0.25">
      <c r="A15" s="46"/>
      <c r="B15" s="34"/>
      <c r="C15" s="35"/>
      <c r="D15" s="36" t="s">
        <v>140</v>
      </c>
      <c r="E15" s="36" t="s">
        <v>139</v>
      </c>
      <c r="F15" s="36" t="s">
        <v>141</v>
      </c>
      <c r="G15" s="36" t="s">
        <v>138</v>
      </c>
      <c r="H15" s="36" t="s">
        <v>137</v>
      </c>
      <c r="I15" s="36" t="s">
        <v>134</v>
      </c>
      <c r="J15" s="37" t="s">
        <v>135</v>
      </c>
      <c r="L15" s="46"/>
      <c r="M15" s="46"/>
      <c r="N15" s="46"/>
      <c r="O15" s="46"/>
      <c r="P15" s="46"/>
      <c r="Q15" s="46"/>
      <c r="R15" s="46"/>
      <c r="S15" s="46"/>
      <c r="T15" s="46"/>
    </row>
    <row r="16" spans="1:23" ht="18.600000000000001" x14ac:dyDescent="0.35">
      <c r="A16" s="46"/>
      <c r="B16" s="24" t="s">
        <v>35</v>
      </c>
      <c r="C16" s="25" t="s">
        <v>143</v>
      </c>
      <c r="D16" s="25"/>
      <c r="E16" s="25"/>
      <c r="F16" s="25"/>
      <c r="G16" s="25"/>
      <c r="H16" s="25"/>
      <c r="I16" s="125">
        <f>I17</f>
        <v>3.9735099337748346E-2</v>
      </c>
      <c r="J16" s="125">
        <f>J17</f>
        <v>0.03</v>
      </c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1:20" ht="15.6" x14ac:dyDescent="0.35">
      <c r="A17" s="46"/>
      <c r="B17" s="26" t="s">
        <v>41</v>
      </c>
      <c r="C17" s="27" t="s">
        <v>150</v>
      </c>
      <c r="D17" s="27"/>
      <c r="E17" s="27"/>
      <c r="F17" s="27"/>
      <c r="G17" s="27"/>
      <c r="H17" s="27"/>
      <c r="I17" s="126">
        <f>I18</f>
        <v>3.9735099337748346E-2</v>
      </c>
      <c r="J17" s="126">
        <f>J18</f>
        <v>0.03</v>
      </c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x14ac:dyDescent="0.25">
      <c r="A18" s="46"/>
      <c r="B18" s="22" t="s">
        <v>42</v>
      </c>
      <c r="C18" s="23" t="s">
        <v>161</v>
      </c>
      <c r="D18" s="29">
        <v>2</v>
      </c>
      <c r="E18" s="29">
        <v>3</v>
      </c>
      <c r="F18" s="29">
        <v>2</v>
      </c>
      <c r="G18" s="247">
        <f>D4</f>
        <v>2</v>
      </c>
      <c r="H18" s="30">
        <f>D18*E18*F18*G18</f>
        <v>24</v>
      </c>
      <c r="I18" s="127">
        <f>H18/$H$53</f>
        <v>3.9735099337748346E-2</v>
      </c>
      <c r="J18" s="248">
        <v>0.03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ht="18.600000000000001" x14ac:dyDescent="0.35">
      <c r="A19" s="46"/>
      <c r="B19" s="24" t="s">
        <v>7</v>
      </c>
      <c r="C19" s="25" t="s">
        <v>144</v>
      </c>
      <c r="D19" s="32"/>
      <c r="E19" s="32"/>
      <c r="F19" s="32"/>
      <c r="G19" s="32"/>
      <c r="H19" s="32"/>
      <c r="I19" s="128">
        <f>I20</f>
        <v>3.9735099337748346E-2</v>
      </c>
      <c r="J19" s="128">
        <f>J20</f>
        <v>0.05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spans="1:20" ht="15.75" x14ac:dyDescent="0.25">
      <c r="A20" s="46"/>
      <c r="B20" s="26" t="s">
        <v>8</v>
      </c>
      <c r="C20" s="28" t="s">
        <v>151</v>
      </c>
      <c r="D20" s="31"/>
      <c r="E20" s="31"/>
      <c r="F20" s="31"/>
      <c r="G20" s="31"/>
      <c r="H20" s="31"/>
      <c r="I20" s="129">
        <f>I21</f>
        <v>3.9735099337748346E-2</v>
      </c>
      <c r="J20" s="129">
        <f>J21</f>
        <v>0.05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x14ac:dyDescent="0.25">
      <c r="A21" s="46"/>
      <c r="B21" s="22" t="s">
        <v>44</v>
      </c>
      <c r="C21" s="23" t="s">
        <v>162</v>
      </c>
      <c r="D21" s="29">
        <v>2</v>
      </c>
      <c r="E21" s="29">
        <v>2</v>
      </c>
      <c r="F21" s="29">
        <v>3</v>
      </c>
      <c r="G21" s="247">
        <f>D5</f>
        <v>2</v>
      </c>
      <c r="H21" s="30">
        <f>D21*E21*F21*G21</f>
        <v>24</v>
      </c>
      <c r="I21" s="127">
        <f>H21/$H$53</f>
        <v>3.9735099337748346E-2</v>
      </c>
      <c r="J21" s="248">
        <v>0.05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18.600000000000001" x14ac:dyDescent="0.35">
      <c r="A22" s="46"/>
      <c r="B22" s="24" t="s">
        <v>11</v>
      </c>
      <c r="C22" s="25" t="s">
        <v>145</v>
      </c>
      <c r="D22" s="32"/>
      <c r="E22" s="32"/>
      <c r="F22" s="32"/>
      <c r="G22" s="32"/>
      <c r="H22" s="32"/>
      <c r="I22" s="128">
        <f>I23+I27</f>
        <v>0.38741721854304634</v>
      </c>
      <c r="J22" s="128">
        <f>J23+J27</f>
        <v>0.32999999999999996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0" ht="15.75" x14ac:dyDescent="0.25">
      <c r="A23" s="46"/>
      <c r="B23" s="26" t="s">
        <v>9</v>
      </c>
      <c r="C23" s="28" t="s">
        <v>152</v>
      </c>
      <c r="D23" s="31"/>
      <c r="E23" s="31"/>
      <c r="F23" s="31"/>
      <c r="G23" s="31"/>
      <c r="H23" s="31"/>
      <c r="I23" s="129">
        <f>SUM(I24:I26)</f>
        <v>0.20860927152317879</v>
      </c>
      <c r="J23" s="129">
        <f>SUM(J24:J26)</f>
        <v>0.15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0" ht="30" x14ac:dyDescent="0.25">
      <c r="A24" s="46"/>
      <c r="B24" s="22" t="s">
        <v>45</v>
      </c>
      <c r="C24" s="23" t="s">
        <v>163</v>
      </c>
      <c r="D24" s="29">
        <v>2</v>
      </c>
      <c r="E24" s="29">
        <v>3</v>
      </c>
      <c r="F24" s="29">
        <v>3</v>
      </c>
      <c r="G24" s="247">
        <f>$D$6</f>
        <v>3</v>
      </c>
      <c r="H24" s="30">
        <f>D24*E24*F24*G24</f>
        <v>54</v>
      </c>
      <c r="I24" s="127">
        <f>H24/$H$53</f>
        <v>8.9403973509933773E-2</v>
      </c>
      <c r="J24" s="248">
        <v>0.09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1:20" ht="30" x14ac:dyDescent="0.25">
      <c r="A25" s="46"/>
      <c r="B25" s="22" t="s">
        <v>47</v>
      </c>
      <c r="C25" s="23" t="s">
        <v>164</v>
      </c>
      <c r="D25" s="29">
        <v>2</v>
      </c>
      <c r="E25" s="29">
        <v>2</v>
      </c>
      <c r="F25" s="29">
        <v>3</v>
      </c>
      <c r="G25" s="247">
        <f>$D$6</f>
        <v>3</v>
      </c>
      <c r="H25" s="30">
        <f>D25*E25*F25*G25</f>
        <v>36</v>
      </c>
      <c r="I25" s="127">
        <f>H25/$H$53</f>
        <v>5.9602649006622516E-2</v>
      </c>
      <c r="J25" s="248">
        <v>0</v>
      </c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0" ht="30" x14ac:dyDescent="0.25">
      <c r="A26" s="46"/>
      <c r="B26" s="22" t="s">
        <v>49</v>
      </c>
      <c r="C26" s="23" t="s">
        <v>165</v>
      </c>
      <c r="D26" s="29">
        <v>2</v>
      </c>
      <c r="E26" s="29">
        <v>2</v>
      </c>
      <c r="F26" s="29">
        <v>3</v>
      </c>
      <c r="G26" s="247">
        <f>$D$6</f>
        <v>3</v>
      </c>
      <c r="H26" s="30">
        <f>D26*E26*F26*G26</f>
        <v>36</v>
      </c>
      <c r="I26" s="127">
        <f>H26/$H$53</f>
        <v>5.9602649006622516E-2</v>
      </c>
      <c r="J26" s="248">
        <v>0.06</v>
      </c>
      <c r="K26" s="46"/>
      <c r="L26" s="46"/>
      <c r="M26" s="46"/>
      <c r="N26" s="46"/>
      <c r="O26" s="46"/>
      <c r="P26" s="46"/>
      <c r="Q26" s="46"/>
      <c r="R26" s="46"/>
      <c r="S26" s="46"/>
      <c r="T26" s="46"/>
    </row>
    <row r="27" spans="1:20" ht="17.45" customHeight="1" x14ac:dyDescent="0.25">
      <c r="A27" s="46"/>
      <c r="B27" s="26" t="s">
        <v>51</v>
      </c>
      <c r="C27" s="28" t="s">
        <v>153</v>
      </c>
      <c r="D27" s="31"/>
      <c r="E27" s="31"/>
      <c r="F27" s="31"/>
      <c r="G27" s="31"/>
      <c r="H27" s="31"/>
      <c r="I27" s="129">
        <f>SUM(I28:I29)</f>
        <v>0.17880794701986755</v>
      </c>
      <c r="J27" s="129">
        <f>SUM(J28:J29)</f>
        <v>0.18</v>
      </c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0" ht="46.5" customHeight="1" x14ac:dyDescent="0.25">
      <c r="A28" s="46"/>
      <c r="B28" s="22" t="s">
        <v>52</v>
      </c>
      <c r="C28" s="23" t="s">
        <v>166</v>
      </c>
      <c r="D28" s="29">
        <v>2</v>
      </c>
      <c r="E28" s="29">
        <v>3</v>
      </c>
      <c r="F28" s="29">
        <v>3</v>
      </c>
      <c r="G28" s="247">
        <f>$D$6</f>
        <v>3</v>
      </c>
      <c r="H28" s="30">
        <f>D28*E28*F28*G28</f>
        <v>54</v>
      </c>
      <c r="I28" s="127">
        <f>H28/$H$53</f>
        <v>8.9403973509933773E-2</v>
      </c>
      <c r="J28" s="248">
        <v>0.09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</row>
    <row r="29" spans="1:20" ht="51.75" customHeight="1" x14ac:dyDescent="0.25">
      <c r="A29" s="46"/>
      <c r="B29" s="22" t="s">
        <v>53</v>
      </c>
      <c r="C29" s="23" t="s">
        <v>167</v>
      </c>
      <c r="D29" s="29">
        <v>2</v>
      </c>
      <c r="E29" s="29">
        <v>3</v>
      </c>
      <c r="F29" s="29">
        <v>3</v>
      </c>
      <c r="G29" s="247">
        <f>$D$6</f>
        <v>3</v>
      </c>
      <c r="H29" s="30">
        <f>D29*E29*F29*G29</f>
        <v>54</v>
      </c>
      <c r="I29" s="127">
        <f>H29/$H$53</f>
        <v>8.9403973509933773E-2</v>
      </c>
      <c r="J29" s="248">
        <v>0.09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18.75" x14ac:dyDescent="0.25">
      <c r="A30" s="46"/>
      <c r="B30" s="24" t="s">
        <v>12</v>
      </c>
      <c r="C30" s="25" t="s">
        <v>146</v>
      </c>
      <c r="D30" s="32"/>
      <c r="E30" s="32"/>
      <c r="F30" s="32"/>
      <c r="G30" s="32"/>
      <c r="H30" s="32"/>
      <c r="I30" s="128">
        <f>I31</f>
        <v>0.24834437086092714</v>
      </c>
      <c r="J30" s="128">
        <f>J31</f>
        <v>0.25</v>
      </c>
      <c r="K30" s="46"/>
      <c r="L30" s="46"/>
      <c r="M30" s="46"/>
      <c r="N30" s="46"/>
      <c r="O30" s="46"/>
      <c r="P30" s="46"/>
      <c r="Q30" s="46"/>
      <c r="R30" s="46"/>
      <c r="S30" s="46"/>
      <c r="T30" s="46"/>
    </row>
    <row r="31" spans="1:20" ht="15.75" x14ac:dyDescent="0.25">
      <c r="A31" s="46"/>
      <c r="B31" s="26" t="s">
        <v>10</v>
      </c>
      <c r="C31" s="28" t="s">
        <v>154</v>
      </c>
      <c r="D31" s="31"/>
      <c r="E31" s="31"/>
      <c r="F31" s="31"/>
      <c r="G31" s="31"/>
      <c r="H31" s="31"/>
      <c r="I31" s="129">
        <f>I32</f>
        <v>0.24834437086092714</v>
      </c>
      <c r="J31" s="129">
        <f>J32</f>
        <v>0.25</v>
      </c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ht="30" x14ac:dyDescent="0.25">
      <c r="A32" s="46"/>
      <c r="B32" s="22" t="s">
        <v>55</v>
      </c>
      <c r="C32" s="23" t="s">
        <v>168</v>
      </c>
      <c r="D32" s="29">
        <v>5</v>
      </c>
      <c r="E32" s="29">
        <v>5</v>
      </c>
      <c r="F32" s="29">
        <v>3</v>
      </c>
      <c r="G32" s="247">
        <f>D7</f>
        <v>2</v>
      </c>
      <c r="H32" s="30">
        <f>D32*E32*F32*G32</f>
        <v>150</v>
      </c>
      <c r="I32" s="127">
        <f>H32/$H$53</f>
        <v>0.24834437086092714</v>
      </c>
      <c r="J32" s="248">
        <v>0.25</v>
      </c>
      <c r="K32" s="46"/>
      <c r="L32" s="46"/>
      <c r="M32" s="46"/>
      <c r="N32" s="46"/>
      <c r="O32" s="46"/>
      <c r="P32" s="46"/>
      <c r="Q32" s="46"/>
      <c r="R32" s="46"/>
      <c r="S32" s="46"/>
      <c r="T32" s="46"/>
    </row>
    <row r="33" spans="1:20" ht="18.75" x14ac:dyDescent="0.25">
      <c r="A33" s="46"/>
      <c r="B33" s="24" t="s">
        <v>36</v>
      </c>
      <c r="C33" s="25" t="s">
        <v>147</v>
      </c>
      <c r="D33" s="32"/>
      <c r="E33" s="32"/>
      <c r="F33" s="32"/>
      <c r="G33" s="32"/>
      <c r="H33" s="32"/>
      <c r="I33" s="128">
        <f>I34</f>
        <v>5.9602649006622516E-2</v>
      </c>
      <c r="J33" s="128">
        <f>J34</f>
        <v>0.06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8" customHeight="1" x14ac:dyDescent="0.25">
      <c r="A34" s="46"/>
      <c r="B34" s="26" t="s">
        <v>57</v>
      </c>
      <c r="C34" s="28" t="s">
        <v>155</v>
      </c>
      <c r="D34" s="31"/>
      <c r="E34" s="31"/>
      <c r="F34" s="31"/>
      <c r="G34" s="31"/>
      <c r="H34" s="31"/>
      <c r="I34" s="129">
        <f>SUM(I35:I36)</f>
        <v>5.9602649006622516E-2</v>
      </c>
      <c r="J34" s="129">
        <f>SUM(J35:J36)</f>
        <v>0.06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x14ac:dyDescent="0.25">
      <c r="A35" s="46"/>
      <c r="B35" s="22" t="s">
        <v>59</v>
      </c>
      <c r="C35" s="23" t="s">
        <v>169</v>
      </c>
      <c r="D35" s="29">
        <v>2</v>
      </c>
      <c r="E35" s="29">
        <v>2</v>
      </c>
      <c r="F35" s="29">
        <v>2</v>
      </c>
      <c r="G35" s="247">
        <f>$D$8</f>
        <v>3</v>
      </c>
      <c r="H35" s="30">
        <f>D35*E35*F35*G35</f>
        <v>24</v>
      </c>
      <c r="I35" s="127">
        <f>H35/$H$53</f>
        <v>3.9735099337748346E-2</v>
      </c>
      <c r="J35" s="248">
        <v>0.04</v>
      </c>
      <c r="K35" s="46"/>
      <c r="L35" s="121"/>
      <c r="M35" s="46"/>
      <c r="N35" s="46"/>
      <c r="O35" s="46"/>
      <c r="P35" s="46"/>
      <c r="Q35" s="46"/>
      <c r="R35" s="46"/>
      <c r="S35" s="46"/>
      <c r="T35" s="46"/>
    </row>
    <row r="36" spans="1:20" x14ac:dyDescent="0.25">
      <c r="A36" s="46"/>
      <c r="B36" s="22" t="s">
        <v>61</v>
      </c>
      <c r="C36" s="79" t="s">
        <v>170</v>
      </c>
      <c r="D36" s="124">
        <v>2</v>
      </c>
      <c r="E36" s="124">
        <v>2</v>
      </c>
      <c r="F36" s="124">
        <v>1</v>
      </c>
      <c r="G36" s="247">
        <f>$D$8</f>
        <v>3</v>
      </c>
      <c r="H36" s="30">
        <f>D36*E36*F36*G36</f>
        <v>12</v>
      </c>
      <c r="I36" s="127">
        <f>H36/$H$53</f>
        <v>1.9867549668874173E-2</v>
      </c>
      <c r="J36" s="249">
        <v>0.02</v>
      </c>
      <c r="K36" s="46"/>
      <c r="L36" s="121"/>
      <c r="M36" s="46"/>
      <c r="N36" s="46"/>
      <c r="O36" s="46"/>
      <c r="P36" s="46"/>
      <c r="Q36" s="46"/>
      <c r="R36" s="46"/>
      <c r="S36" s="46"/>
      <c r="T36" s="46"/>
    </row>
    <row r="37" spans="1:20" ht="18.75" x14ac:dyDescent="0.25">
      <c r="A37" s="46"/>
      <c r="B37" s="24" t="s">
        <v>37</v>
      </c>
      <c r="C37" s="25" t="s">
        <v>148</v>
      </c>
      <c r="D37" s="32"/>
      <c r="E37" s="32"/>
      <c r="F37" s="32"/>
      <c r="G37" s="32"/>
      <c r="H37" s="32"/>
      <c r="I37" s="128">
        <f>I38+I40</f>
        <v>0.14900662251655628</v>
      </c>
      <c r="J37" s="128">
        <f>J38+J40</f>
        <v>0.13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15.75" x14ac:dyDescent="0.25">
      <c r="A38" s="46"/>
      <c r="B38" s="26" t="s">
        <v>63</v>
      </c>
      <c r="C38" s="28" t="s">
        <v>156</v>
      </c>
      <c r="D38" s="31"/>
      <c r="E38" s="31"/>
      <c r="F38" s="31"/>
      <c r="G38" s="31"/>
      <c r="H38" s="31"/>
      <c r="I38" s="129">
        <f>I39</f>
        <v>5.9602649006622516E-2</v>
      </c>
      <c r="J38" s="129">
        <f>J39</f>
        <v>0.05</v>
      </c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1:20" x14ac:dyDescent="0.25">
      <c r="A39" s="46"/>
      <c r="B39" s="22" t="s">
        <v>123</v>
      </c>
      <c r="C39" s="23" t="s">
        <v>171</v>
      </c>
      <c r="D39" s="29">
        <v>2</v>
      </c>
      <c r="E39" s="29">
        <v>3</v>
      </c>
      <c r="F39" s="29">
        <v>3</v>
      </c>
      <c r="G39" s="247">
        <f>$D$9</f>
        <v>2</v>
      </c>
      <c r="H39" s="30">
        <f>D39*E39*F39*G39</f>
        <v>36</v>
      </c>
      <c r="I39" s="127">
        <f>H39/$H$53</f>
        <v>5.9602649006622516E-2</v>
      </c>
      <c r="J39" s="248">
        <v>0.05</v>
      </c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0" ht="15.75" x14ac:dyDescent="0.25">
      <c r="A40" s="46"/>
      <c r="B40" s="26" t="s">
        <v>66</v>
      </c>
      <c r="C40" s="28" t="s">
        <v>157</v>
      </c>
      <c r="D40" s="31"/>
      <c r="E40" s="31"/>
      <c r="F40" s="31"/>
      <c r="G40" s="31"/>
      <c r="H40" s="31"/>
      <c r="I40" s="129">
        <f>I41</f>
        <v>8.9403973509933773E-2</v>
      </c>
      <c r="J40" s="129">
        <f>J41</f>
        <v>0.08</v>
      </c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ht="30" x14ac:dyDescent="0.25">
      <c r="A41" s="46"/>
      <c r="B41" s="22" t="s">
        <v>68</v>
      </c>
      <c r="C41" s="23" t="s">
        <v>172</v>
      </c>
      <c r="D41" s="29">
        <v>3</v>
      </c>
      <c r="E41" s="29">
        <v>3</v>
      </c>
      <c r="F41" s="29">
        <v>3</v>
      </c>
      <c r="G41" s="247">
        <f>$D$9</f>
        <v>2</v>
      </c>
      <c r="H41" s="30">
        <f>D41*E41*F41*G41</f>
        <v>54</v>
      </c>
      <c r="I41" s="127">
        <f>H41/$H$53</f>
        <v>8.9403973509933773E-2</v>
      </c>
      <c r="J41" s="248">
        <v>0.08</v>
      </c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2" spans="1:20" ht="18.75" x14ac:dyDescent="0.25">
      <c r="A42" s="46"/>
      <c r="B42" s="24" t="s">
        <v>13</v>
      </c>
      <c r="C42" s="25" t="s">
        <v>149</v>
      </c>
      <c r="D42" s="32"/>
      <c r="E42" s="32"/>
      <c r="F42" s="32"/>
      <c r="G42" s="32"/>
      <c r="H42" s="32"/>
      <c r="I42" s="128">
        <f>I43+I46+I48</f>
        <v>7.6158940397351008E-2</v>
      </c>
      <c r="J42" s="128">
        <f>J43+J46+J48</f>
        <v>9.0000000000000011E-2</v>
      </c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1:20" ht="15.75" x14ac:dyDescent="0.25">
      <c r="A43" s="46"/>
      <c r="B43" s="26" t="s">
        <v>70</v>
      </c>
      <c r="C43" s="28" t="s">
        <v>158</v>
      </c>
      <c r="D43" s="31"/>
      <c r="E43" s="31"/>
      <c r="F43" s="31"/>
      <c r="G43" s="31"/>
      <c r="H43" s="31"/>
      <c r="I43" s="129">
        <f>SUM(I44:I45)</f>
        <v>4.9668874172185434E-2</v>
      </c>
      <c r="J43" s="129">
        <f>SUM(J44:J45)</f>
        <v>0.05</v>
      </c>
      <c r="K43" s="46"/>
      <c r="L43" s="46"/>
      <c r="M43" s="46"/>
      <c r="N43" s="46"/>
      <c r="O43" s="46"/>
      <c r="P43" s="46"/>
      <c r="Q43" s="46"/>
      <c r="R43" s="46"/>
      <c r="S43" s="46"/>
      <c r="T43" s="46"/>
    </row>
    <row r="44" spans="1:20" ht="14.45" customHeight="1" x14ac:dyDescent="0.25">
      <c r="A44" s="46"/>
      <c r="B44" s="22" t="s">
        <v>72</v>
      </c>
      <c r="C44" s="23" t="s">
        <v>173</v>
      </c>
      <c r="D44" s="29">
        <v>2</v>
      </c>
      <c r="E44" s="29">
        <v>3</v>
      </c>
      <c r="F44" s="29">
        <v>3</v>
      </c>
      <c r="G44" s="247">
        <f>$D$10</f>
        <v>1</v>
      </c>
      <c r="H44" s="30">
        <f>D44*E44*F44*G44</f>
        <v>18</v>
      </c>
      <c r="I44" s="127">
        <f>H44/$H$53</f>
        <v>2.9801324503311258E-2</v>
      </c>
      <c r="J44" s="248">
        <v>0.03</v>
      </c>
      <c r="K44" s="46"/>
      <c r="L44" s="46"/>
      <c r="M44" s="46"/>
      <c r="N44" s="46"/>
      <c r="O44" s="46"/>
      <c r="P44" s="46"/>
      <c r="Q44" s="46"/>
      <c r="R44" s="46"/>
      <c r="S44" s="46"/>
      <c r="T44" s="46"/>
    </row>
    <row r="45" spans="1:20" ht="14.45" customHeight="1" x14ac:dyDescent="0.25">
      <c r="A45" s="46"/>
      <c r="B45" s="22" t="s">
        <v>74</v>
      </c>
      <c r="C45" s="23" t="s">
        <v>174</v>
      </c>
      <c r="D45" s="29">
        <v>2</v>
      </c>
      <c r="E45" s="29">
        <v>3</v>
      </c>
      <c r="F45" s="29">
        <v>2</v>
      </c>
      <c r="G45" s="247">
        <f>$D$10</f>
        <v>1</v>
      </c>
      <c r="H45" s="30">
        <f>D45*E45*F45*G45</f>
        <v>12</v>
      </c>
      <c r="I45" s="127">
        <f>H45/$H$53</f>
        <v>1.9867549668874173E-2</v>
      </c>
      <c r="J45" s="248">
        <v>0.02</v>
      </c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15.75" x14ac:dyDescent="0.25">
      <c r="A46" s="46"/>
      <c r="B46" s="26" t="s">
        <v>76</v>
      </c>
      <c r="C46" s="28" t="s">
        <v>159</v>
      </c>
      <c r="D46" s="31"/>
      <c r="E46" s="31"/>
      <c r="F46" s="31"/>
      <c r="G46" s="31"/>
      <c r="H46" s="31"/>
      <c r="I46" s="129">
        <f>I47</f>
        <v>1.9867549668874173E-2</v>
      </c>
      <c r="J46" s="129">
        <f>J47</f>
        <v>0.02</v>
      </c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1:20" ht="30" x14ac:dyDescent="0.25">
      <c r="A47" s="46"/>
      <c r="B47" s="22" t="s">
        <v>78</v>
      </c>
      <c r="C47" s="23" t="s">
        <v>176</v>
      </c>
      <c r="D47" s="29">
        <v>2</v>
      </c>
      <c r="E47" s="29">
        <v>3</v>
      </c>
      <c r="F47" s="29">
        <v>2</v>
      </c>
      <c r="G47" s="247">
        <f>$D$10</f>
        <v>1</v>
      </c>
      <c r="H47" s="30">
        <f>D47*E47*F47*G47</f>
        <v>12</v>
      </c>
      <c r="I47" s="127">
        <f>H47/$H$53</f>
        <v>1.9867549668874173E-2</v>
      </c>
      <c r="J47" s="248">
        <v>0.02</v>
      </c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0" ht="15.75" x14ac:dyDescent="0.25">
      <c r="A48" s="46"/>
      <c r="B48" s="26" t="s">
        <v>80</v>
      </c>
      <c r="C48" s="28" t="s">
        <v>160</v>
      </c>
      <c r="D48" s="31"/>
      <c r="E48" s="31"/>
      <c r="F48" s="31"/>
      <c r="G48" s="31"/>
      <c r="H48" s="31"/>
      <c r="I48" s="129">
        <f>I49</f>
        <v>6.6225165562913907E-3</v>
      </c>
      <c r="J48" s="129">
        <f>J49</f>
        <v>0.02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20" ht="30" x14ac:dyDescent="0.25">
      <c r="A49" s="46"/>
      <c r="B49" s="22" t="s">
        <v>82</v>
      </c>
      <c r="C49" s="23" t="s">
        <v>175</v>
      </c>
      <c r="D49" s="29">
        <v>2</v>
      </c>
      <c r="E49" s="29">
        <v>1</v>
      </c>
      <c r="F49" s="29">
        <v>2</v>
      </c>
      <c r="G49" s="247">
        <f>$D$10</f>
        <v>1</v>
      </c>
      <c r="H49" s="30">
        <f>D49*E49*F49*G49</f>
        <v>4</v>
      </c>
      <c r="I49" s="127">
        <f>H49/$H$53</f>
        <v>6.6225165562913907E-3</v>
      </c>
      <c r="J49" s="248">
        <v>0.02</v>
      </c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ht="27" customHeight="1" x14ac:dyDescent="0.25">
      <c r="A50" s="46"/>
      <c r="B50" s="46"/>
      <c r="C50" s="46"/>
      <c r="D50" s="46"/>
      <c r="E50" s="46"/>
      <c r="F50" s="46"/>
      <c r="G50" s="46"/>
      <c r="H50" s="255">
        <f>SUM(H15:H49)</f>
        <v>604</v>
      </c>
      <c r="I50" s="46"/>
      <c r="J50" s="46"/>
      <c r="K50" s="46"/>
      <c r="L50" s="121" t="s">
        <v>103</v>
      </c>
      <c r="M50" s="46"/>
      <c r="N50" s="46"/>
      <c r="O50" s="46"/>
      <c r="P50" s="46"/>
      <c r="Q50" s="46"/>
      <c r="R50" s="46"/>
      <c r="S50" s="46"/>
      <c r="T50" s="46"/>
    </row>
    <row r="51" spans="1:20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x14ac:dyDescent="0.25">
      <c r="A52" s="46"/>
      <c r="B52" s="46"/>
      <c r="C52" s="46"/>
      <c r="D52" s="46"/>
      <c r="E52" s="46"/>
      <c r="F52" s="46"/>
      <c r="K52" s="46"/>
      <c r="L52" s="46"/>
      <c r="M52" s="46"/>
      <c r="N52" s="46"/>
      <c r="O52" s="46"/>
      <c r="P52" s="46"/>
      <c r="Q52" s="46"/>
      <c r="R52" s="46"/>
      <c r="S52" s="46"/>
      <c r="T52" s="46"/>
    </row>
    <row r="53" spans="1:20" ht="18.75" x14ac:dyDescent="0.3">
      <c r="A53" s="46"/>
      <c r="B53" s="107" t="s">
        <v>177</v>
      </c>
      <c r="C53" s="45"/>
      <c r="D53" s="46"/>
      <c r="E53" s="46"/>
      <c r="F53" s="46"/>
      <c r="G53" s="180" t="s">
        <v>101</v>
      </c>
      <c r="H53" s="181">
        <f>SUM(H18:H49)</f>
        <v>604</v>
      </c>
      <c r="I53" s="182">
        <f>I18+I21+I24+I25+I28+I29+I32+I35+I36+I39+I41+I44+I45+I47+I49+I26</f>
        <v>1</v>
      </c>
      <c r="J53" s="183">
        <f>J18+J21+J24+J25+J28+J29+J32+J35+J36+J39+J41+J44+J45+J47+J49+J26</f>
        <v>0.94000000000000017</v>
      </c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15.75" x14ac:dyDescent="0.25">
      <c r="A54" s="46"/>
      <c r="B54" s="250" t="s">
        <v>183</v>
      </c>
      <c r="C54" s="251">
        <v>1</v>
      </c>
      <c r="D54" s="46"/>
      <c r="E54" s="46"/>
      <c r="F54" s="46"/>
      <c r="G54" s="38" t="s">
        <v>19</v>
      </c>
      <c r="H54" s="39"/>
      <c r="I54" s="40">
        <f>I17+I20+I23+I27+I31+I34+I38+I40+I43+I46+I48</f>
        <v>0.99999999999999989</v>
      </c>
      <c r="J54" s="184">
        <f>J17+J20+J23+J27+J31+J34+J38+J40+J43+J46+J48</f>
        <v>0.94000000000000006</v>
      </c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0" ht="15.75" x14ac:dyDescent="0.25">
      <c r="A55" s="46"/>
      <c r="B55" s="250" t="s">
        <v>184</v>
      </c>
      <c r="C55" s="251">
        <v>2</v>
      </c>
      <c r="D55" s="46"/>
      <c r="E55" s="46"/>
      <c r="F55" s="46"/>
      <c r="G55" s="41" t="s">
        <v>20</v>
      </c>
      <c r="H55" s="42"/>
      <c r="I55" s="43">
        <f>I16+I19+I22+I30+I33+I37+I42</f>
        <v>1</v>
      </c>
      <c r="J55" s="185">
        <f>J16+J19+J22+J30+J33+J37+J42</f>
        <v>0.94</v>
      </c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0" ht="15.75" x14ac:dyDescent="0.25">
      <c r="A56" s="46"/>
      <c r="B56" s="250" t="s">
        <v>180</v>
      </c>
      <c r="C56" s="251">
        <v>3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</row>
    <row r="57" spans="1:20" ht="15.75" x14ac:dyDescent="0.25">
      <c r="A57" s="46"/>
      <c r="B57" s="250" t="s">
        <v>182</v>
      </c>
      <c r="C57" s="251">
        <v>4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  <row r="58" spans="1:20" ht="15.75" x14ac:dyDescent="0.25">
      <c r="A58" s="46"/>
      <c r="B58" s="250" t="s">
        <v>181</v>
      </c>
      <c r="C58" s="251">
        <v>5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ht="18.75" x14ac:dyDescent="0.3">
      <c r="A59" s="46"/>
      <c r="B59" s="108" t="s">
        <v>178</v>
      </c>
      <c r="C59" s="44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0" spans="1:20" ht="15.75" x14ac:dyDescent="0.25">
      <c r="A60" s="46"/>
      <c r="B60" s="252" t="s">
        <v>185</v>
      </c>
      <c r="C60" s="251">
        <v>1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</row>
    <row r="61" spans="1:20" ht="15.75" x14ac:dyDescent="0.25">
      <c r="A61" s="46"/>
      <c r="B61" s="252" t="s">
        <v>186</v>
      </c>
      <c r="C61" s="251">
        <v>2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</row>
    <row r="62" spans="1:20" ht="15.75" x14ac:dyDescent="0.25">
      <c r="A62" s="46"/>
      <c r="B62" s="252" t="s">
        <v>188</v>
      </c>
      <c r="C62" s="251">
        <v>3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</row>
    <row r="63" spans="1:20" ht="15.75" x14ac:dyDescent="0.25">
      <c r="A63" s="46"/>
      <c r="B63" s="252" t="s">
        <v>187</v>
      </c>
      <c r="C63" s="251">
        <v>4</v>
      </c>
      <c r="D63" s="46"/>
      <c r="E63" s="46"/>
      <c r="F63" s="46"/>
      <c r="G63" s="46"/>
      <c r="H63" s="46"/>
      <c r="I63" s="46"/>
      <c r="J63" s="46"/>
      <c r="K63" s="46"/>
      <c r="L63" s="46"/>
      <c r="M63" s="46"/>
    </row>
    <row r="64" spans="1:20" ht="15.75" x14ac:dyDescent="0.25">
      <c r="A64" s="46"/>
      <c r="B64" s="250" t="s">
        <v>189</v>
      </c>
      <c r="C64" s="251">
        <v>5</v>
      </c>
      <c r="D64" s="46"/>
      <c r="E64" s="46"/>
      <c r="F64" s="46"/>
      <c r="G64" s="46"/>
      <c r="H64" s="46"/>
      <c r="I64" s="46"/>
      <c r="J64" s="46"/>
      <c r="K64" s="46"/>
      <c r="L64" s="46"/>
      <c r="M64" s="46"/>
    </row>
    <row r="65" spans="1:13" ht="18.75" x14ac:dyDescent="0.3">
      <c r="A65" s="46"/>
      <c r="B65" s="108" t="s">
        <v>179</v>
      </c>
      <c r="C65" s="44"/>
      <c r="D65" s="46"/>
      <c r="E65" s="46"/>
      <c r="F65" s="46"/>
      <c r="G65" s="46"/>
      <c r="H65" s="46"/>
      <c r="I65" s="46"/>
      <c r="J65" s="46"/>
      <c r="K65" s="46"/>
      <c r="L65" s="46"/>
      <c r="M65" s="46"/>
    </row>
    <row r="66" spans="1:13" ht="15.75" x14ac:dyDescent="0.25">
      <c r="A66" s="46"/>
      <c r="B66" s="250" t="s">
        <v>190</v>
      </c>
      <c r="C66" s="251">
        <v>1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</row>
    <row r="67" spans="1:13" ht="15.75" x14ac:dyDescent="0.25">
      <c r="A67" s="46"/>
      <c r="B67" s="250" t="s">
        <v>191</v>
      </c>
      <c r="C67" s="251">
        <v>2</v>
      </c>
      <c r="D67" s="46"/>
      <c r="E67" s="46"/>
      <c r="F67" s="46"/>
      <c r="G67" s="46"/>
      <c r="H67" s="46"/>
      <c r="I67" s="46"/>
      <c r="J67" s="46"/>
      <c r="K67" s="46"/>
      <c r="L67" s="46"/>
      <c r="M67" s="46"/>
    </row>
    <row r="68" spans="1:13" ht="15.75" x14ac:dyDescent="0.25">
      <c r="A68" s="46"/>
      <c r="B68" s="253" t="s">
        <v>192</v>
      </c>
      <c r="C68" s="254">
        <v>3</v>
      </c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</row>
    <row r="70" spans="1:13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3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3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3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</row>
    <row r="74" spans="1:13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</row>
    <row r="75" spans="1:13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</row>
    <row r="76" spans="1:13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</row>
  </sheetData>
  <pageMargins left="0.7" right="0.7" top="0.75" bottom="0.75" header="0.3" footer="0.3"/>
  <pageSetup paperSize="9" orientation="portrait" horizontalDpi="4294967293" verticalDpi="4294967293" r:id="rId1"/>
  <ignoredErrors>
    <ignoredError sqref="I18 I27 I32 I39:I40 I46:I47 I4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87"/>
  <sheetViews>
    <sheetView zoomScale="115" zoomScaleNormal="115" workbookViewId="0">
      <selection activeCell="B8" sqref="B8"/>
    </sheetView>
  </sheetViews>
  <sheetFormatPr defaultRowHeight="15" x14ac:dyDescent="0.25"/>
  <cols>
    <col min="1" max="1" width="12.5703125" customWidth="1"/>
    <col min="2" max="2" width="12.28515625" customWidth="1"/>
    <col min="3" max="3" width="19.140625" customWidth="1"/>
    <col min="4" max="4" width="4.140625" customWidth="1"/>
    <col min="5" max="5" width="10.5703125" customWidth="1"/>
    <col min="6" max="6" width="14.140625" customWidth="1"/>
    <col min="7" max="7" width="23.5703125" customWidth="1"/>
    <col min="8" max="8" width="4.5703125" customWidth="1"/>
    <col min="9" max="9" width="11.42578125" customWidth="1"/>
    <col min="10" max="10" width="12.7109375" customWidth="1"/>
    <col min="11" max="11" width="22.42578125" customWidth="1"/>
    <col min="12" max="12" width="3.5703125" customWidth="1"/>
  </cols>
  <sheetData>
    <row r="1" spans="1:24" ht="18.600000000000001" x14ac:dyDescent="0.45">
      <c r="A1" s="115" t="s">
        <v>32</v>
      </c>
      <c r="B1" s="109" t="s">
        <v>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8.600000000000001" x14ac:dyDescent="0.45">
      <c r="A2" s="116" t="s">
        <v>31</v>
      </c>
      <c r="B2" s="109" t="s">
        <v>33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thickBot="1" x14ac:dyDescent="0.4">
      <c r="A3" s="46"/>
      <c r="B3" s="46"/>
      <c r="C3" s="46"/>
      <c r="D3" s="46"/>
      <c r="E3" s="17"/>
      <c r="F3" s="17"/>
      <c r="G3" s="17"/>
      <c r="H3" s="17"/>
      <c r="I3" s="17"/>
      <c r="J3" s="17"/>
      <c r="K3" s="17"/>
      <c r="L3" s="17"/>
      <c r="M3" s="17"/>
      <c r="N3" s="17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24" customHeight="1" x14ac:dyDescent="0.35">
      <c r="A4" s="5" t="s">
        <v>42</v>
      </c>
      <c r="B4" s="6" t="s">
        <v>84</v>
      </c>
      <c r="C4" s="7"/>
      <c r="D4" s="46"/>
      <c r="E4" s="87"/>
      <c r="F4" s="87"/>
      <c r="G4" s="17"/>
      <c r="H4" s="17"/>
      <c r="I4" s="87"/>
      <c r="J4" s="87"/>
      <c r="K4" s="17"/>
      <c r="L4" s="17"/>
      <c r="M4" s="17"/>
      <c r="N4" s="17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ht="51" customHeight="1" x14ac:dyDescent="0.35">
      <c r="A5" s="236" t="s">
        <v>1</v>
      </c>
      <c r="B5" s="282" t="e">
        <f>'Passport - KPIs'!#REF!</f>
        <v>#REF!</v>
      </c>
      <c r="C5" s="283"/>
      <c r="D5" s="46"/>
      <c r="E5" s="80"/>
      <c r="F5" s="88"/>
      <c r="G5" s="88"/>
      <c r="H5" s="17"/>
      <c r="I5" s="80"/>
      <c r="J5" s="88"/>
      <c r="K5" s="88"/>
      <c r="L5" s="17"/>
      <c r="M5" s="17"/>
      <c r="N5" s="17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4.45" x14ac:dyDescent="0.35">
      <c r="B6" s="95">
        <v>10</v>
      </c>
      <c r="C6" s="97" t="s">
        <v>16</v>
      </c>
      <c r="D6" s="85"/>
      <c r="E6" s="80"/>
      <c r="F6" s="88"/>
      <c r="G6" s="88"/>
      <c r="H6" s="17"/>
      <c r="I6" s="80"/>
      <c r="J6" s="88"/>
      <c r="K6" s="88"/>
      <c r="L6" s="17"/>
      <c r="M6" s="17"/>
      <c r="N6" s="17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ht="15.6" x14ac:dyDescent="0.35">
      <c r="A7" s="96" t="s">
        <v>0</v>
      </c>
      <c r="B7" s="117">
        <f>IF((5*B6)/(B14-B12)-(5*B12)/(B14-B12)&gt;5,5,IF((5*B6)/(B14-B12)-(5*B12)/(B14-B12)&lt;0,-1,(5*B6)/(B14-B12)-(5*B12)/(B14-B12)))</f>
        <v>2.7272727272727275</v>
      </c>
      <c r="C7" s="97"/>
      <c r="D7" s="86"/>
      <c r="E7" s="80"/>
      <c r="F7" s="117"/>
      <c r="G7" s="88"/>
      <c r="H7" s="17"/>
      <c r="I7" s="80"/>
      <c r="J7" s="117"/>
      <c r="K7" s="88"/>
      <c r="L7" s="17"/>
      <c r="M7" s="17"/>
      <c r="N7" s="17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ht="29.1" x14ac:dyDescent="0.35">
      <c r="A8" s="118" t="s">
        <v>34</v>
      </c>
      <c r="B8" s="98">
        <f>B7*Weights!J18</f>
        <v>8.1818181818181818E-2</v>
      </c>
      <c r="C8" s="97"/>
      <c r="D8" s="86"/>
      <c r="E8" s="80"/>
      <c r="F8" s="98"/>
      <c r="G8" s="88"/>
      <c r="H8" s="17"/>
      <c r="I8" s="80"/>
      <c r="J8" s="98"/>
      <c r="K8" s="88"/>
      <c r="L8" s="17"/>
      <c r="M8" s="17"/>
      <c r="N8" s="17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14.45" x14ac:dyDescent="0.35">
      <c r="A9" s="96"/>
      <c r="B9" s="17"/>
      <c r="C9" s="99"/>
      <c r="D9" s="86"/>
      <c r="E9" s="80"/>
      <c r="F9" s="17"/>
      <c r="G9" s="17"/>
      <c r="H9" s="17"/>
      <c r="I9" s="80"/>
      <c r="J9" s="17"/>
      <c r="K9" s="17"/>
      <c r="L9" s="17"/>
      <c r="M9" s="17"/>
      <c r="N9" s="17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ht="14.45" x14ac:dyDescent="0.35">
      <c r="A10" s="8"/>
      <c r="B10" s="4" t="s">
        <v>6</v>
      </c>
      <c r="C10" s="9" t="s">
        <v>0</v>
      </c>
      <c r="D10" s="46"/>
      <c r="E10" s="17"/>
      <c r="F10" s="82"/>
      <c r="G10" s="82"/>
      <c r="H10" s="92"/>
      <c r="I10" s="17"/>
      <c r="J10" s="82"/>
      <c r="K10" s="82"/>
      <c r="L10" s="17"/>
      <c r="M10" s="17"/>
      <c r="N10" s="17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14.45" x14ac:dyDescent="0.35">
      <c r="A11" s="10" t="s">
        <v>2</v>
      </c>
      <c r="B11" s="1">
        <f>IF((B12+(B12-B14)/5)&lt;0,0,(B12+(B12-B14)/5))</f>
        <v>1.7999999999999998</v>
      </c>
      <c r="C11" s="11">
        <v>-1</v>
      </c>
      <c r="D11" s="46"/>
      <c r="E11" s="90"/>
      <c r="F11" s="91"/>
      <c r="G11" s="82"/>
      <c r="H11" s="93"/>
      <c r="I11" s="90"/>
      <c r="J11" s="91"/>
      <c r="K11" s="82"/>
      <c r="L11" s="17"/>
      <c r="M11" s="17"/>
      <c r="N11" s="17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14.45" x14ac:dyDescent="0.35">
      <c r="A12" s="10" t="s">
        <v>3</v>
      </c>
      <c r="B12" s="83">
        <v>4</v>
      </c>
      <c r="C12" s="11">
        <v>0</v>
      </c>
      <c r="D12" s="46"/>
      <c r="E12" s="90"/>
      <c r="F12" s="91"/>
      <c r="G12" s="82"/>
      <c r="H12" s="17"/>
      <c r="I12" s="90"/>
      <c r="J12" s="91"/>
      <c r="K12" s="82"/>
      <c r="L12" s="17"/>
      <c r="M12" s="17"/>
      <c r="N12" s="17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14.45" x14ac:dyDescent="0.35">
      <c r="A13" s="10" t="s">
        <v>4</v>
      </c>
      <c r="B13" s="1">
        <f>B12-3*(B12-B14)/5</f>
        <v>10.6</v>
      </c>
      <c r="C13" s="11">
        <v>3</v>
      </c>
      <c r="D13" s="46"/>
      <c r="E13" s="90"/>
      <c r="F13" s="91"/>
      <c r="G13" s="82"/>
      <c r="H13" s="17"/>
      <c r="I13" s="90"/>
      <c r="J13" s="91"/>
      <c r="K13" s="82"/>
      <c r="L13" s="17"/>
      <c r="M13" s="17"/>
      <c r="N13" s="17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thickBot="1" x14ac:dyDescent="0.4">
      <c r="A14" s="12" t="s">
        <v>5</v>
      </c>
      <c r="B14" s="84">
        <v>15</v>
      </c>
      <c r="C14" s="13">
        <v>5</v>
      </c>
      <c r="D14" s="46"/>
      <c r="E14" s="90"/>
      <c r="F14" s="91"/>
      <c r="G14" s="82"/>
      <c r="H14" s="17"/>
      <c r="I14" s="90"/>
      <c r="J14" s="91"/>
      <c r="K14" s="82"/>
      <c r="L14" s="17"/>
      <c r="M14" s="17"/>
      <c r="N14" s="17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14.45" x14ac:dyDescent="0.35">
      <c r="A15" s="46"/>
      <c r="B15" s="46"/>
      <c r="C15" s="46"/>
      <c r="D15" s="4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ht="14.45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43.5" customHeight="1" x14ac:dyDescent="0.25">
      <c r="A17" s="87"/>
      <c r="B17" s="281"/>
      <c r="C17" s="281"/>
      <c r="D17" s="17"/>
      <c r="E17" s="87"/>
      <c r="F17" s="281"/>
      <c r="G17" s="281"/>
      <c r="H17" s="17"/>
      <c r="I17" s="87"/>
      <c r="J17" s="281"/>
      <c r="K17" s="281"/>
      <c r="L17" s="17"/>
      <c r="M17" s="17"/>
      <c r="N17" s="17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x14ac:dyDescent="0.25">
      <c r="A18" s="80"/>
      <c r="B18" s="88"/>
      <c r="C18" s="88"/>
      <c r="D18" s="17"/>
      <c r="E18" s="80"/>
      <c r="F18" s="88"/>
      <c r="G18" s="88"/>
      <c r="H18" s="17"/>
      <c r="I18" s="80"/>
      <c r="J18" s="88"/>
      <c r="K18" s="88"/>
      <c r="L18" s="17"/>
      <c r="M18" s="17"/>
      <c r="N18" s="17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x14ac:dyDescent="0.25">
      <c r="A19" s="80"/>
      <c r="B19" s="88"/>
      <c r="C19" s="88"/>
      <c r="D19" s="92"/>
      <c r="E19" s="80"/>
      <c r="F19" s="88"/>
      <c r="G19" s="88"/>
      <c r="H19" s="17"/>
      <c r="I19" s="80"/>
      <c r="J19" s="88"/>
      <c r="K19" s="88"/>
      <c r="L19" s="17"/>
      <c r="M19" s="17"/>
      <c r="N19" s="17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15.75" x14ac:dyDescent="0.25">
      <c r="A20" s="80"/>
      <c r="B20" s="117"/>
      <c r="C20" s="117"/>
      <c r="D20" s="93"/>
      <c r="E20" s="80"/>
      <c r="F20" s="117"/>
      <c r="G20" s="88"/>
      <c r="H20" s="17"/>
      <c r="I20" s="80"/>
      <c r="J20" s="117"/>
      <c r="K20" s="88"/>
      <c r="L20" s="17"/>
      <c r="M20" s="17"/>
      <c r="N20" s="17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x14ac:dyDescent="0.25">
      <c r="A21" s="130"/>
      <c r="B21" s="98"/>
      <c r="C21" s="88"/>
      <c r="D21" s="93"/>
      <c r="E21" s="130"/>
      <c r="F21" s="98"/>
      <c r="G21" s="88"/>
      <c r="H21" s="17"/>
      <c r="I21" s="130"/>
      <c r="J21" s="98"/>
      <c r="K21" s="88"/>
      <c r="L21" s="17"/>
      <c r="M21" s="17"/>
      <c r="N21" s="17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x14ac:dyDescent="0.25">
      <c r="A22" s="80"/>
      <c r="B22" s="17"/>
      <c r="C22" s="17"/>
      <c r="D22" s="93"/>
      <c r="E22" s="80"/>
      <c r="F22" s="17"/>
      <c r="G22" s="17"/>
      <c r="H22" s="17"/>
      <c r="I22" s="80"/>
      <c r="J22" s="17"/>
      <c r="K22" s="17"/>
      <c r="L22" s="17"/>
      <c r="M22" s="17"/>
      <c r="N22" s="17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x14ac:dyDescent="0.25">
      <c r="A23" s="17"/>
      <c r="B23" s="82"/>
      <c r="C23" s="82"/>
      <c r="D23" s="17"/>
      <c r="E23" s="17"/>
      <c r="F23" s="82"/>
      <c r="G23" s="82"/>
      <c r="H23" s="92"/>
      <c r="I23" s="17"/>
      <c r="J23" s="82"/>
      <c r="K23" s="82"/>
      <c r="L23" s="17"/>
      <c r="M23" s="17"/>
      <c r="N23" s="17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x14ac:dyDescent="0.25">
      <c r="A24" s="90"/>
      <c r="B24" s="91"/>
      <c r="C24" s="82"/>
      <c r="D24" s="17"/>
      <c r="E24" s="90"/>
      <c r="F24" s="91"/>
      <c r="G24" s="82"/>
      <c r="H24" s="93"/>
      <c r="I24" s="90"/>
      <c r="J24" s="91"/>
      <c r="K24" s="82"/>
      <c r="L24" s="17"/>
      <c r="M24" s="17"/>
      <c r="N24" s="17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x14ac:dyDescent="0.25">
      <c r="A25" s="90"/>
      <c r="B25" s="91"/>
      <c r="C25" s="82"/>
      <c r="D25" s="17"/>
      <c r="E25" s="90"/>
      <c r="F25" s="91"/>
      <c r="G25" s="82"/>
      <c r="H25" s="17"/>
      <c r="I25" s="90"/>
      <c r="J25" s="91"/>
      <c r="K25" s="82"/>
      <c r="L25" s="17"/>
      <c r="M25" s="17"/>
      <c r="N25" s="17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x14ac:dyDescent="0.25">
      <c r="A26" s="90"/>
      <c r="B26" s="91"/>
      <c r="C26" s="82"/>
      <c r="D26" s="17"/>
      <c r="E26" s="90"/>
      <c r="F26" s="91"/>
      <c r="G26" s="82"/>
      <c r="H26" s="17"/>
      <c r="I26" s="90"/>
      <c r="J26" s="91"/>
      <c r="K26" s="82"/>
      <c r="L26" s="17"/>
      <c r="M26" s="17"/>
      <c r="N26" s="17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x14ac:dyDescent="0.25">
      <c r="A27" s="90"/>
      <c r="B27" s="91"/>
      <c r="C27" s="82"/>
      <c r="D27" s="17"/>
      <c r="E27" s="90"/>
      <c r="F27" s="91"/>
      <c r="G27" s="82"/>
      <c r="H27" s="17"/>
      <c r="I27" s="90"/>
      <c r="J27" s="91"/>
      <c r="K27" s="82"/>
      <c r="L27" s="17"/>
      <c r="M27" s="17"/>
      <c r="N27" s="17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x14ac:dyDescent="0.25">
      <c r="A28" s="87"/>
      <c r="B28" s="8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 ht="38.1" customHeight="1" x14ac:dyDescent="0.25">
      <c r="A29" s="87"/>
      <c r="B29" s="87"/>
      <c r="C29" s="17"/>
      <c r="D29" s="17"/>
      <c r="E29" s="87"/>
      <c r="F29" s="87"/>
      <c r="G29" s="17"/>
      <c r="H29" s="17"/>
      <c r="I29" s="17"/>
      <c r="J29" s="17"/>
      <c r="K29" s="17"/>
      <c r="L29" s="17"/>
      <c r="M29" s="17"/>
      <c r="N29" s="17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x14ac:dyDescent="0.25">
      <c r="A30" s="80"/>
      <c r="B30" s="88"/>
      <c r="C30" s="88"/>
      <c r="D30" s="17"/>
      <c r="E30" s="80"/>
      <c r="F30" s="88"/>
      <c r="G30" s="88"/>
      <c r="H30" s="17"/>
      <c r="I30" s="17"/>
      <c r="J30" s="17"/>
      <c r="K30" s="17"/>
      <c r="L30" s="17"/>
      <c r="M30" s="17"/>
      <c r="N30" s="17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1:24" x14ac:dyDescent="0.25">
      <c r="A31" s="80"/>
      <c r="B31" s="88"/>
      <c r="C31" s="88"/>
      <c r="D31" s="92"/>
      <c r="E31" s="80"/>
      <c r="F31" s="88"/>
      <c r="G31" s="88"/>
      <c r="H31" s="17"/>
      <c r="I31" s="17"/>
      <c r="J31" s="17"/>
      <c r="K31" s="17"/>
      <c r="L31" s="17"/>
      <c r="M31" s="17"/>
      <c r="N31" s="17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4" ht="15.75" x14ac:dyDescent="0.25">
      <c r="A32" s="80"/>
      <c r="B32" s="117"/>
      <c r="C32" s="88"/>
      <c r="D32" s="93"/>
      <c r="E32" s="80"/>
      <c r="F32" s="117"/>
      <c r="G32" s="88"/>
      <c r="H32" s="17"/>
      <c r="I32" s="17"/>
      <c r="J32" s="17"/>
      <c r="K32" s="17"/>
      <c r="L32" s="17"/>
      <c r="M32" s="17"/>
      <c r="N32" s="17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4" x14ac:dyDescent="0.25">
      <c r="A33" s="130"/>
      <c r="B33" s="119"/>
      <c r="C33" s="88"/>
      <c r="D33" s="93"/>
      <c r="E33" s="130"/>
      <c r="F33" s="120"/>
      <c r="G33" s="88"/>
      <c r="H33" s="17"/>
      <c r="I33" s="17"/>
      <c r="J33" s="17"/>
      <c r="K33" s="17"/>
      <c r="L33" s="17"/>
      <c r="M33" s="17"/>
      <c r="N33" s="17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x14ac:dyDescent="0.25">
      <c r="A34" s="80"/>
      <c r="B34" s="17"/>
      <c r="C34" s="17"/>
      <c r="D34" s="93"/>
      <c r="E34" s="80"/>
      <c r="F34" s="17"/>
      <c r="G34" s="17"/>
      <c r="H34" s="17"/>
      <c r="I34" s="17"/>
      <c r="J34" s="17"/>
      <c r="K34" s="17"/>
      <c r="L34" s="17"/>
      <c r="M34" s="17"/>
      <c r="N34" s="17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4" x14ac:dyDescent="0.25">
      <c r="A35" s="17"/>
      <c r="B35" s="82"/>
      <c r="C35" s="82"/>
      <c r="D35" s="17"/>
      <c r="E35" s="17"/>
      <c r="F35" s="82"/>
      <c r="G35" s="82"/>
      <c r="H35" s="92"/>
      <c r="I35" s="17"/>
      <c r="J35" s="17"/>
      <c r="K35" s="17"/>
      <c r="L35" s="17"/>
      <c r="M35" s="17"/>
      <c r="N35" s="17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5">
      <c r="A36" s="90"/>
      <c r="B36" s="91"/>
      <c r="C36" s="82"/>
      <c r="D36" s="17"/>
      <c r="E36" s="90"/>
      <c r="F36" s="91"/>
      <c r="G36" s="82"/>
      <c r="H36" s="93"/>
      <c r="I36" s="17"/>
      <c r="J36" s="17"/>
      <c r="K36" s="17"/>
      <c r="L36" s="17"/>
      <c r="M36" s="17"/>
      <c r="N36" s="17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 spans="1:24" x14ac:dyDescent="0.25">
      <c r="A37" s="90"/>
      <c r="B37" s="91"/>
      <c r="C37" s="82"/>
      <c r="D37" s="17"/>
      <c r="E37" s="90"/>
      <c r="F37" s="91"/>
      <c r="G37" s="82"/>
      <c r="H37" s="17"/>
      <c r="I37" s="17"/>
      <c r="J37" s="17"/>
      <c r="K37" s="17"/>
      <c r="L37" s="17"/>
      <c r="M37" s="17"/>
      <c r="N37" s="17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 spans="1:24" x14ac:dyDescent="0.25">
      <c r="A38" s="90"/>
      <c r="B38" s="91"/>
      <c r="C38" s="82"/>
      <c r="D38" s="17"/>
      <c r="E38" s="90"/>
      <c r="F38" s="91"/>
      <c r="G38" s="82"/>
      <c r="H38" s="17"/>
      <c r="I38" s="17"/>
      <c r="J38" s="17"/>
      <c r="K38" s="17"/>
      <c r="L38" s="17"/>
      <c r="M38" s="17"/>
      <c r="N38" s="17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1:24" x14ac:dyDescent="0.25">
      <c r="A39" s="90"/>
      <c r="B39" s="91"/>
      <c r="C39" s="82"/>
      <c r="D39" s="17"/>
      <c r="E39" s="90"/>
      <c r="F39" s="91"/>
      <c r="G39" s="82"/>
      <c r="H39" s="17"/>
      <c r="I39" s="17"/>
      <c r="J39" s="17"/>
      <c r="K39" s="17"/>
      <c r="L39" s="17"/>
      <c r="M39" s="17"/>
      <c r="N39" s="17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4" x14ac:dyDescent="0.25">
      <c r="A40" s="87"/>
      <c r="B40" s="8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1:24" x14ac:dyDescent="0.25">
      <c r="A41" s="80"/>
      <c r="B41" s="88"/>
      <c r="C41" s="8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 spans="1:24" x14ac:dyDescent="0.25">
      <c r="A42" s="80"/>
      <c r="B42" s="88"/>
      <c r="C42" s="8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 spans="1:24" x14ac:dyDescent="0.25">
      <c r="A43" s="80"/>
      <c r="B43" s="89"/>
      <c r="C43" s="8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 spans="1:24" x14ac:dyDescent="0.25">
      <c r="A44" s="80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 spans="1:24" x14ac:dyDescent="0.25">
      <c r="A45" s="17"/>
      <c r="B45" s="82"/>
      <c r="C45" s="8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 spans="1:24" x14ac:dyDescent="0.25">
      <c r="A46" s="90"/>
      <c r="B46" s="91"/>
      <c r="C46" s="8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 spans="1:24" x14ac:dyDescent="0.25">
      <c r="A47" s="90"/>
      <c r="B47" s="91"/>
      <c r="C47" s="8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 spans="1:24" x14ac:dyDescent="0.25">
      <c r="A48" s="90"/>
      <c r="B48" s="91"/>
      <c r="C48" s="8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 spans="1:24" x14ac:dyDescent="0.25">
      <c r="A49" s="90"/>
      <c r="B49" s="91"/>
      <c r="C49" s="82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 spans="1:24" x14ac:dyDescent="0.25">
      <c r="A51" s="87"/>
      <c r="B51" s="8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1:24" x14ac:dyDescent="0.25">
      <c r="A52" s="80"/>
      <c r="B52" s="88"/>
      <c r="C52" s="8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1:24" x14ac:dyDescent="0.25">
      <c r="A53" s="80"/>
      <c r="B53" s="88"/>
      <c r="C53" s="8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1:24" x14ac:dyDescent="0.25">
      <c r="A54" s="80"/>
      <c r="B54" s="89"/>
      <c r="C54" s="8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 x14ac:dyDescent="0.25">
      <c r="A55" s="80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4" x14ac:dyDescent="0.25">
      <c r="A56" s="17"/>
      <c r="B56" s="82"/>
      <c r="C56" s="8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1:24" x14ac:dyDescent="0.25">
      <c r="A57" s="90"/>
      <c r="B57" s="91"/>
      <c r="C57" s="8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 spans="1:24" x14ac:dyDescent="0.25">
      <c r="A58" s="90"/>
      <c r="B58" s="91"/>
      <c r="C58" s="8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 x14ac:dyDescent="0.25">
      <c r="A59" s="90"/>
      <c r="B59" s="91"/>
      <c r="C59" s="8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 spans="1:24" x14ac:dyDescent="0.25">
      <c r="A60" s="90"/>
      <c r="B60" s="91"/>
      <c r="C60" s="8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6"/>
      <c r="P62" s="46"/>
      <c r="Q62" s="46"/>
      <c r="R62" s="46"/>
      <c r="S62" s="46"/>
      <c r="T62" s="46"/>
      <c r="U62" s="46"/>
      <c r="V62" s="46"/>
      <c r="W62" s="46"/>
      <c r="X62" s="46"/>
    </row>
    <row r="63" spans="1:24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1:24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 spans="1:24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 spans="1:24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1:24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 spans="1:24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 spans="1:24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4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6"/>
      <c r="P71" s="46"/>
      <c r="Q71" s="46"/>
      <c r="R71" s="46"/>
      <c r="S71" s="46"/>
      <c r="T71" s="46"/>
      <c r="U71" s="46"/>
      <c r="V71" s="46"/>
      <c r="W71" s="46"/>
      <c r="X71" s="46"/>
    </row>
    <row r="72" spans="1:24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6"/>
      <c r="P72" s="46"/>
      <c r="Q72" s="46"/>
      <c r="R72" s="46"/>
      <c r="S72" s="46"/>
      <c r="T72" s="46"/>
      <c r="U72" s="46"/>
      <c r="V72" s="46"/>
      <c r="W72" s="46"/>
      <c r="X72" s="46"/>
    </row>
    <row r="73" spans="1:24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6"/>
      <c r="P73" s="46"/>
      <c r="Q73" s="46"/>
      <c r="R73" s="46"/>
      <c r="S73" s="46"/>
      <c r="T73" s="46"/>
      <c r="U73" s="46"/>
      <c r="V73" s="46"/>
      <c r="W73" s="46"/>
      <c r="X73" s="46"/>
    </row>
    <row r="74" spans="1:24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6"/>
      <c r="P74" s="46"/>
      <c r="Q74" s="46"/>
      <c r="R74" s="46"/>
      <c r="S74" s="46"/>
      <c r="T74" s="46"/>
      <c r="U74" s="46"/>
      <c r="V74" s="46"/>
      <c r="W74" s="46"/>
      <c r="X74" s="46"/>
    </row>
    <row r="75" spans="1:24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 spans="1:24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6"/>
      <c r="P76" s="46"/>
      <c r="Q76" s="46"/>
      <c r="R76" s="46"/>
      <c r="S76" s="46"/>
      <c r="T76" s="46"/>
      <c r="U76" s="46"/>
      <c r="V76" s="46"/>
      <c r="W76" s="46"/>
      <c r="X76" s="46"/>
    </row>
    <row r="77" spans="1:24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6"/>
      <c r="P77" s="46"/>
      <c r="Q77" s="46"/>
      <c r="R77" s="46"/>
      <c r="S77" s="46"/>
      <c r="T77" s="46"/>
      <c r="U77" s="46"/>
      <c r="V77" s="46"/>
      <c r="W77" s="46"/>
      <c r="X77" s="46"/>
    </row>
    <row r="78" spans="1:24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6"/>
      <c r="P78" s="46"/>
      <c r="Q78" s="46"/>
      <c r="R78" s="46"/>
      <c r="S78" s="46"/>
      <c r="T78" s="46"/>
      <c r="U78" s="46"/>
      <c r="V78" s="46"/>
      <c r="W78" s="46"/>
      <c r="X78" s="46"/>
    </row>
    <row r="79" spans="1:24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6"/>
      <c r="P79" s="46"/>
      <c r="Q79" s="46"/>
      <c r="R79" s="46"/>
      <c r="S79" s="46"/>
      <c r="T79" s="46"/>
      <c r="U79" s="46"/>
      <c r="V79" s="46"/>
      <c r="W79" s="46"/>
      <c r="X79" s="46"/>
    </row>
    <row r="80" spans="1:24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6"/>
      <c r="P80" s="46"/>
      <c r="Q80" s="46"/>
      <c r="R80" s="46"/>
      <c r="S80" s="46"/>
      <c r="T80" s="46"/>
      <c r="U80" s="46"/>
      <c r="V80" s="46"/>
      <c r="W80" s="46"/>
      <c r="X80" s="46"/>
    </row>
    <row r="81" spans="1:24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 spans="1:24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 spans="1:24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 spans="1:24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 spans="1:24" x14ac:dyDescent="0.25">
      <c r="A85" s="17"/>
      <c r="B85" s="17"/>
      <c r="C85" s="17"/>
      <c r="D85" s="17"/>
      <c r="E85" s="17"/>
      <c r="F85" s="17"/>
      <c r="G85" s="17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 spans="1:24" x14ac:dyDescent="0.25">
      <c r="A86" s="17"/>
      <c r="B86" s="17"/>
      <c r="C86" s="17"/>
      <c r="D86" s="17"/>
      <c r="E86" s="17"/>
      <c r="F86" s="17"/>
      <c r="G86" s="17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spans="1:24" x14ac:dyDescent="0.25">
      <c r="A87" s="17"/>
      <c r="B87" s="17"/>
      <c r="C87" s="17"/>
      <c r="D87" s="17"/>
      <c r="E87" s="17"/>
      <c r="F87" s="17"/>
      <c r="G87" s="17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1:24" x14ac:dyDescent="0.25">
      <c r="A88" s="17"/>
      <c r="B88" s="17"/>
      <c r="C88" s="17"/>
      <c r="D88" s="17"/>
      <c r="E88" s="17"/>
      <c r="F88" s="17"/>
      <c r="G88" s="17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spans="1:24" x14ac:dyDescent="0.25">
      <c r="A89" s="17"/>
      <c r="B89" s="17"/>
      <c r="C89" s="17"/>
      <c r="D89" s="17"/>
      <c r="E89" s="17"/>
      <c r="F89" s="17"/>
      <c r="G89" s="17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 spans="1:24" x14ac:dyDescent="0.25">
      <c r="A90" s="17"/>
      <c r="B90" s="17"/>
      <c r="C90" s="17"/>
      <c r="D90" s="17"/>
      <c r="E90" s="17"/>
      <c r="F90" s="17"/>
      <c r="G90" s="17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 spans="1:24" x14ac:dyDescent="0.25">
      <c r="A91" s="17"/>
      <c r="B91" s="17"/>
      <c r="C91" s="17"/>
      <c r="D91" s="17"/>
      <c r="E91" s="17"/>
      <c r="F91" s="17"/>
      <c r="G91" s="17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1:24" x14ac:dyDescent="0.25">
      <c r="A92" s="17"/>
      <c r="B92" s="17"/>
      <c r="C92" s="17"/>
      <c r="D92" s="17"/>
      <c r="E92" s="17"/>
      <c r="F92" s="17"/>
      <c r="G92" s="17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1:24" x14ac:dyDescent="0.25">
      <c r="A93" s="17"/>
      <c r="B93" s="17"/>
      <c r="C93" s="17"/>
      <c r="D93" s="17"/>
      <c r="E93" s="17"/>
      <c r="F93" s="17"/>
      <c r="G93" s="17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1:24" x14ac:dyDescent="0.25">
      <c r="A94" s="17"/>
      <c r="B94" s="17"/>
      <c r="C94" s="17"/>
      <c r="D94" s="17"/>
      <c r="E94" s="17"/>
      <c r="F94" s="17"/>
      <c r="G94" s="17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1:24" x14ac:dyDescent="0.25">
      <c r="A95" s="17"/>
      <c r="B95" s="17"/>
      <c r="C95" s="17"/>
      <c r="D95" s="17"/>
      <c r="E95" s="17"/>
      <c r="F95" s="17"/>
      <c r="G95" s="17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1:24" x14ac:dyDescent="0.25">
      <c r="A96" s="17"/>
      <c r="B96" s="17"/>
      <c r="C96" s="17"/>
      <c r="D96" s="17"/>
      <c r="E96" s="17"/>
      <c r="F96" s="17"/>
      <c r="G96" s="17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1:24" x14ac:dyDescent="0.25">
      <c r="A97" s="17"/>
      <c r="B97" s="17"/>
      <c r="C97" s="17"/>
      <c r="D97" s="17"/>
      <c r="E97" s="17"/>
      <c r="F97" s="17"/>
      <c r="G97" s="17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 x14ac:dyDescent="0.25">
      <c r="A98" s="17"/>
      <c r="B98" s="17"/>
      <c r="C98" s="17"/>
      <c r="D98" s="17"/>
      <c r="E98" s="17"/>
      <c r="F98" s="17"/>
      <c r="G98" s="17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1:24" x14ac:dyDescent="0.25">
      <c r="A99" s="17"/>
      <c r="B99" s="17"/>
      <c r="C99" s="17"/>
      <c r="D99" s="17"/>
      <c r="E99" s="17"/>
      <c r="F99" s="17"/>
      <c r="G99" s="17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1:24" x14ac:dyDescent="0.25">
      <c r="A100" s="17"/>
      <c r="B100" s="17"/>
      <c r="C100" s="17"/>
      <c r="D100" s="17"/>
      <c r="E100" s="17"/>
      <c r="F100" s="17"/>
      <c r="G100" s="17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1:24" x14ac:dyDescent="0.25">
      <c r="A101" s="17"/>
      <c r="B101" s="17"/>
      <c r="C101" s="17"/>
      <c r="D101" s="17"/>
      <c r="E101" s="17"/>
      <c r="F101" s="17"/>
      <c r="G101" s="17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1:24" x14ac:dyDescent="0.25">
      <c r="A102" s="17"/>
      <c r="B102" s="17"/>
      <c r="C102" s="17"/>
      <c r="D102" s="17"/>
      <c r="E102" s="17"/>
      <c r="F102" s="17"/>
      <c r="G102" s="17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4" x14ac:dyDescent="0.25">
      <c r="A103" s="17"/>
      <c r="B103" s="17"/>
      <c r="C103" s="17"/>
      <c r="D103" s="17"/>
      <c r="E103" s="17"/>
      <c r="F103" s="17"/>
      <c r="G103" s="17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4" x14ac:dyDescent="0.25">
      <c r="A104" s="17"/>
      <c r="B104" s="17"/>
      <c r="C104" s="17"/>
      <c r="D104" s="17"/>
      <c r="E104" s="17"/>
      <c r="F104" s="17"/>
      <c r="G104" s="17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 x14ac:dyDescent="0.25">
      <c r="A105" s="17"/>
      <c r="B105" s="17"/>
      <c r="C105" s="17"/>
      <c r="D105" s="17"/>
      <c r="E105" s="17"/>
      <c r="F105" s="17"/>
      <c r="G105" s="17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 x14ac:dyDescent="0.25">
      <c r="A106" s="17"/>
      <c r="B106" s="17"/>
      <c r="C106" s="17"/>
      <c r="D106" s="17"/>
      <c r="E106" s="17"/>
      <c r="F106" s="17"/>
      <c r="G106" s="17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 x14ac:dyDescent="0.25">
      <c r="A107" s="17"/>
      <c r="B107" s="17"/>
      <c r="C107" s="17"/>
      <c r="D107" s="17"/>
      <c r="E107" s="17"/>
      <c r="F107" s="17"/>
      <c r="G107" s="17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4" x14ac:dyDescent="0.25">
      <c r="A108" s="17"/>
      <c r="B108" s="17"/>
      <c r="C108" s="17"/>
      <c r="D108" s="17"/>
      <c r="E108" s="17"/>
      <c r="F108" s="17"/>
      <c r="G108" s="17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x14ac:dyDescent="0.25">
      <c r="A109" s="17"/>
      <c r="B109" s="17"/>
      <c r="C109" s="17"/>
      <c r="D109" s="17"/>
      <c r="E109" s="17"/>
      <c r="F109" s="17"/>
      <c r="G109" s="17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4" x14ac:dyDescent="0.25">
      <c r="A110" s="17"/>
      <c r="B110" s="17"/>
      <c r="C110" s="17"/>
      <c r="D110" s="17"/>
      <c r="E110" s="17"/>
      <c r="F110" s="17"/>
      <c r="G110" s="17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4" x14ac:dyDescent="0.25">
      <c r="A111" s="17"/>
      <c r="B111" s="17"/>
      <c r="C111" s="17"/>
      <c r="D111" s="17"/>
      <c r="E111" s="17"/>
      <c r="F111" s="17"/>
      <c r="G111" s="17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1:24" x14ac:dyDescent="0.25">
      <c r="A112" s="17"/>
      <c r="B112" s="17"/>
      <c r="C112" s="17"/>
      <c r="D112" s="17"/>
      <c r="E112" s="17"/>
      <c r="F112" s="17"/>
      <c r="G112" s="17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1:24" x14ac:dyDescent="0.25">
      <c r="A113" s="17"/>
      <c r="B113" s="17"/>
      <c r="C113" s="17"/>
      <c r="D113" s="17"/>
      <c r="E113" s="17"/>
      <c r="F113" s="17"/>
      <c r="G113" s="17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1:24" x14ac:dyDescent="0.25">
      <c r="A114" s="17"/>
      <c r="B114" s="17"/>
      <c r="C114" s="17"/>
      <c r="D114" s="17"/>
      <c r="E114" s="17"/>
      <c r="F114" s="17"/>
      <c r="G114" s="17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1:24" x14ac:dyDescent="0.25">
      <c r="A115" s="17"/>
      <c r="B115" s="17"/>
      <c r="C115" s="17"/>
      <c r="D115" s="17"/>
      <c r="E115" s="17"/>
      <c r="F115" s="17"/>
      <c r="G115" s="17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1:24" x14ac:dyDescent="0.25">
      <c r="A116" s="17"/>
      <c r="B116" s="17"/>
      <c r="C116" s="17"/>
      <c r="D116" s="17"/>
      <c r="E116" s="17"/>
      <c r="F116" s="17"/>
      <c r="G116" s="17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1:24" x14ac:dyDescent="0.25">
      <c r="A117" s="17"/>
      <c r="B117" s="17"/>
      <c r="C117" s="17"/>
      <c r="D117" s="17"/>
      <c r="E117" s="17"/>
      <c r="F117" s="17"/>
      <c r="G117" s="17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1:24" x14ac:dyDescent="0.25">
      <c r="A118" s="17"/>
      <c r="B118" s="17"/>
      <c r="C118" s="17"/>
      <c r="D118" s="17"/>
      <c r="E118" s="17"/>
      <c r="F118" s="17"/>
      <c r="G118" s="17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</row>
    <row r="119" spans="1:24" x14ac:dyDescent="0.25">
      <c r="A119" s="17"/>
      <c r="B119" s="17"/>
      <c r="C119" s="17"/>
      <c r="D119" s="17"/>
      <c r="E119" s="17"/>
      <c r="F119" s="17"/>
      <c r="G119" s="17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</row>
    <row r="120" spans="1:24" x14ac:dyDescent="0.25">
      <c r="A120" s="17"/>
      <c r="B120" s="17"/>
      <c r="C120" s="17"/>
      <c r="D120" s="17"/>
      <c r="E120" s="17"/>
      <c r="F120" s="17"/>
      <c r="G120" s="17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</row>
    <row r="121" spans="1:24" x14ac:dyDescent="0.25">
      <c r="A121" s="17"/>
      <c r="B121" s="17"/>
      <c r="C121" s="17"/>
      <c r="D121" s="17"/>
      <c r="E121" s="17"/>
      <c r="F121" s="17"/>
      <c r="G121" s="17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</row>
    <row r="122" spans="1:24" x14ac:dyDescent="0.25">
      <c r="A122" s="17"/>
      <c r="B122" s="17"/>
      <c r="C122" s="17"/>
      <c r="D122" s="17"/>
      <c r="E122" s="17"/>
      <c r="F122" s="17"/>
      <c r="G122" s="17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1:24" x14ac:dyDescent="0.25">
      <c r="A123" s="17"/>
      <c r="B123" s="17"/>
      <c r="C123" s="17"/>
      <c r="D123" s="17"/>
      <c r="E123" s="17"/>
      <c r="F123" s="17"/>
      <c r="G123" s="17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</row>
    <row r="124" spans="1:24" x14ac:dyDescent="0.25">
      <c r="A124" s="3"/>
      <c r="B124" s="3"/>
      <c r="C124" s="3"/>
      <c r="D124" s="3"/>
      <c r="E124" s="3"/>
      <c r="F124" s="3"/>
      <c r="G124" s="3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</row>
    <row r="125" spans="1:24" x14ac:dyDescent="0.25">
      <c r="A125" s="3"/>
      <c r="B125" s="3"/>
      <c r="C125" s="3"/>
      <c r="D125" s="3"/>
      <c r="E125" s="3"/>
      <c r="F125" s="3"/>
      <c r="G125" s="3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1:24" x14ac:dyDescent="0.25">
      <c r="A126" s="3"/>
      <c r="B126" s="3"/>
      <c r="C126" s="3"/>
      <c r="D126" s="3"/>
      <c r="E126" s="3"/>
      <c r="F126" s="3"/>
      <c r="G126" s="3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1:24" x14ac:dyDescent="0.25">
      <c r="A127" s="3"/>
      <c r="B127" s="3"/>
      <c r="C127" s="3"/>
      <c r="D127" s="3"/>
      <c r="E127" s="3"/>
      <c r="F127" s="3"/>
      <c r="G127" s="3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  <row r="128" spans="1:24" x14ac:dyDescent="0.25">
      <c r="A128" s="3"/>
      <c r="B128" s="3"/>
      <c r="C128" s="3"/>
      <c r="D128" s="3"/>
      <c r="E128" s="3"/>
      <c r="F128" s="3"/>
      <c r="G128" s="3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</row>
    <row r="129" spans="1:24" x14ac:dyDescent="0.25">
      <c r="A129" s="3"/>
      <c r="B129" s="3"/>
      <c r="C129" s="3"/>
      <c r="D129" s="3"/>
      <c r="E129" s="3"/>
      <c r="F129" s="3"/>
      <c r="G129" s="3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</row>
    <row r="130" spans="1:24" x14ac:dyDescent="0.25">
      <c r="A130" s="3"/>
      <c r="B130" s="3"/>
      <c r="C130" s="3"/>
      <c r="D130" s="3"/>
      <c r="E130" s="3"/>
      <c r="F130" s="3"/>
      <c r="G130" s="3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1:24" x14ac:dyDescent="0.25">
      <c r="A131" s="3"/>
      <c r="B131" s="3"/>
      <c r="C131" s="3"/>
      <c r="D131" s="3"/>
      <c r="E131" s="3"/>
      <c r="F131" s="3"/>
      <c r="G131" s="3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1:24" x14ac:dyDescent="0.25">
      <c r="A132" s="3"/>
      <c r="B132" s="3"/>
      <c r="C132" s="3"/>
      <c r="D132" s="3"/>
      <c r="E132" s="3"/>
      <c r="F132" s="3"/>
      <c r="G132" s="3"/>
    </row>
    <row r="133" spans="1:24" x14ac:dyDescent="0.25">
      <c r="A133" s="3"/>
      <c r="B133" s="3"/>
      <c r="C133" s="3"/>
      <c r="D133" s="3"/>
      <c r="E133" s="3"/>
      <c r="F133" s="3"/>
      <c r="G133" s="3"/>
    </row>
    <row r="134" spans="1:24" x14ac:dyDescent="0.25">
      <c r="A134" s="3"/>
      <c r="B134" s="3"/>
      <c r="C134" s="3"/>
      <c r="D134" s="3"/>
      <c r="E134" s="3"/>
      <c r="F134" s="3"/>
      <c r="G134" s="3"/>
    </row>
    <row r="135" spans="1:24" x14ac:dyDescent="0.25">
      <c r="A135" s="3"/>
      <c r="B135" s="3"/>
      <c r="C135" s="3"/>
      <c r="D135" s="3"/>
      <c r="E135" s="3"/>
      <c r="F135" s="3"/>
      <c r="G135" s="3"/>
    </row>
    <row r="136" spans="1:24" x14ac:dyDescent="0.25">
      <c r="A136" s="3"/>
      <c r="B136" s="3"/>
      <c r="C136" s="3"/>
      <c r="D136" s="3"/>
      <c r="E136" s="3"/>
      <c r="F136" s="3"/>
      <c r="G136" s="3"/>
    </row>
    <row r="137" spans="1:24" x14ac:dyDescent="0.25">
      <c r="A137" s="3"/>
      <c r="B137" s="3"/>
      <c r="C137" s="3"/>
      <c r="D137" s="3"/>
      <c r="E137" s="3"/>
      <c r="F137" s="3"/>
      <c r="G137" s="3"/>
    </row>
    <row r="138" spans="1:24" x14ac:dyDescent="0.25">
      <c r="A138" s="3"/>
      <c r="B138" s="3"/>
      <c r="C138" s="3"/>
      <c r="D138" s="3"/>
      <c r="E138" s="3"/>
      <c r="F138" s="3"/>
      <c r="G138" s="3"/>
    </row>
    <row r="139" spans="1:24" x14ac:dyDescent="0.25">
      <c r="A139" s="3"/>
      <c r="B139" s="3"/>
      <c r="C139" s="3"/>
      <c r="D139" s="3"/>
      <c r="E139" s="3"/>
      <c r="F139" s="3"/>
      <c r="G139" s="3"/>
    </row>
    <row r="140" spans="1:24" x14ac:dyDescent="0.25">
      <c r="A140" s="3"/>
      <c r="B140" s="3"/>
      <c r="C140" s="3"/>
      <c r="D140" s="3"/>
      <c r="E140" s="3"/>
      <c r="F140" s="3"/>
      <c r="G140" s="3"/>
    </row>
    <row r="141" spans="1:24" x14ac:dyDescent="0.25">
      <c r="A141" s="3"/>
      <c r="B141" s="3"/>
      <c r="C141" s="3"/>
      <c r="D141" s="3"/>
      <c r="E141" s="3"/>
      <c r="F141" s="3"/>
      <c r="G141" s="3"/>
    </row>
    <row r="142" spans="1:24" x14ac:dyDescent="0.25">
      <c r="A142" s="3"/>
      <c r="B142" s="3"/>
      <c r="C142" s="3"/>
      <c r="D142" s="3"/>
      <c r="E142" s="3"/>
      <c r="F142" s="3"/>
      <c r="G142" s="3"/>
    </row>
    <row r="143" spans="1:24" x14ac:dyDescent="0.25">
      <c r="A143" s="3"/>
      <c r="B143" s="3"/>
      <c r="C143" s="3"/>
      <c r="D143" s="3"/>
      <c r="E143" s="3"/>
      <c r="F143" s="3"/>
      <c r="G143" s="3"/>
    </row>
    <row r="144" spans="1:24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</row>
    <row r="181" spans="1:7" x14ac:dyDescent="0.25">
      <c r="A181" s="3"/>
      <c r="B181" s="3"/>
      <c r="C181" s="3"/>
      <c r="D181" s="3"/>
    </row>
    <row r="182" spans="1:7" x14ac:dyDescent="0.25">
      <c r="A182" s="3"/>
      <c r="B182" s="3"/>
      <c r="C182" s="3"/>
      <c r="D182" s="3"/>
    </row>
    <row r="183" spans="1:7" x14ac:dyDescent="0.25">
      <c r="A183" s="3"/>
      <c r="B183" s="3"/>
      <c r="C183" s="3"/>
      <c r="D183" s="3"/>
    </row>
    <row r="184" spans="1:7" x14ac:dyDescent="0.25">
      <c r="A184" s="3"/>
      <c r="B184" s="3"/>
      <c r="C184" s="3"/>
      <c r="D184" s="3"/>
    </row>
    <row r="185" spans="1:7" x14ac:dyDescent="0.25">
      <c r="A185" s="3"/>
      <c r="B185" s="3"/>
      <c r="C185" s="3"/>
      <c r="D185" s="3"/>
    </row>
    <row r="186" spans="1:7" x14ac:dyDescent="0.25">
      <c r="A186" s="3"/>
      <c r="B186" s="3"/>
      <c r="C186" s="3"/>
      <c r="D186" s="3"/>
    </row>
    <row r="187" spans="1:7" x14ac:dyDescent="0.25">
      <c r="A187" s="3"/>
      <c r="B187" s="3"/>
      <c r="C187" s="3"/>
      <c r="D187" s="3"/>
    </row>
  </sheetData>
  <mergeCells count="4">
    <mergeCell ref="B17:C17"/>
    <mergeCell ref="F17:G17"/>
    <mergeCell ref="J17:K17"/>
    <mergeCell ref="B5:C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87"/>
  <sheetViews>
    <sheetView workbookViewId="0">
      <selection activeCell="A5" sqref="A5"/>
    </sheetView>
  </sheetViews>
  <sheetFormatPr defaultRowHeight="15" x14ac:dyDescent="0.25"/>
  <cols>
    <col min="1" max="1" width="13.42578125" customWidth="1"/>
    <col min="2" max="2" width="12.28515625" customWidth="1"/>
    <col min="3" max="3" width="24.140625" customWidth="1"/>
    <col min="4" max="4" width="4.140625" customWidth="1"/>
    <col min="5" max="5" width="10.5703125" customWidth="1"/>
    <col min="6" max="6" width="14.140625" customWidth="1"/>
    <col min="7" max="7" width="23.5703125" customWidth="1"/>
    <col min="8" max="8" width="4.5703125" customWidth="1"/>
    <col min="9" max="9" width="11.42578125" customWidth="1"/>
    <col min="10" max="10" width="12.7109375" customWidth="1"/>
    <col min="11" max="11" width="22.42578125" customWidth="1"/>
    <col min="12" max="12" width="3.5703125" customWidth="1"/>
  </cols>
  <sheetData>
    <row r="1" spans="1:24" ht="18.600000000000001" x14ac:dyDescent="0.45">
      <c r="A1" s="115" t="s">
        <v>32</v>
      </c>
      <c r="B1" s="109" t="s">
        <v>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8.600000000000001" x14ac:dyDescent="0.45">
      <c r="A2" s="116" t="s">
        <v>31</v>
      </c>
      <c r="B2" s="109" t="s">
        <v>33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thickBot="1" x14ac:dyDescent="0.4">
      <c r="A3" s="46"/>
      <c r="B3" s="46"/>
      <c r="C3" s="46"/>
      <c r="D3" s="46"/>
      <c r="E3" s="17"/>
      <c r="F3" s="17"/>
      <c r="G3" s="17"/>
      <c r="H3" s="17"/>
      <c r="I3" s="17"/>
      <c r="J3" s="17"/>
      <c r="K3" s="17"/>
      <c r="L3" s="17"/>
      <c r="M3" s="17"/>
      <c r="N3" s="17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24" customHeight="1" x14ac:dyDescent="0.35">
      <c r="A4" s="5" t="s">
        <v>44</v>
      </c>
      <c r="B4" s="6" t="s">
        <v>43</v>
      </c>
      <c r="C4" s="7"/>
      <c r="D4" s="46"/>
      <c r="E4" s="87"/>
      <c r="F4" s="87"/>
      <c r="G4" s="17"/>
      <c r="H4" s="17"/>
      <c r="I4" s="87"/>
      <c r="J4" s="87"/>
      <c r="K4" s="17"/>
      <c r="L4" s="17"/>
      <c r="M4" s="17"/>
      <c r="N4" s="17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ht="33.6" customHeight="1" x14ac:dyDescent="0.35">
      <c r="A5" s="232" t="s">
        <v>1</v>
      </c>
      <c r="B5" s="282" t="e">
        <f>'Passport - KPIs'!#REF!</f>
        <v>#REF!</v>
      </c>
      <c r="C5" s="283"/>
      <c r="D5" s="46"/>
      <c r="E5" s="80"/>
      <c r="F5" s="88"/>
      <c r="G5" s="88"/>
      <c r="H5" s="17"/>
      <c r="I5" s="80"/>
      <c r="J5" s="88"/>
      <c r="K5" s="88"/>
      <c r="L5" s="17"/>
      <c r="M5" s="17"/>
      <c r="N5" s="17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4.45" x14ac:dyDescent="0.35">
      <c r="B6" s="95">
        <v>76</v>
      </c>
      <c r="C6" s="97" t="s">
        <v>18</v>
      </c>
      <c r="D6" s="85"/>
      <c r="E6" s="80"/>
      <c r="F6" s="88"/>
      <c r="G6" s="88"/>
      <c r="H6" s="17"/>
      <c r="I6" s="80"/>
      <c r="J6" s="88"/>
      <c r="K6" s="88"/>
      <c r="L6" s="17"/>
      <c r="M6" s="17"/>
      <c r="N6" s="17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ht="15.6" x14ac:dyDescent="0.35">
      <c r="A7" s="96" t="s">
        <v>0</v>
      </c>
      <c r="B7" s="117">
        <f>IF((5*B6)/(B14-B12)-(5*B12)/(B14-B12)&gt;5,5,IF((5*B6)/(B14-B12)-(5*B12)/(B14-B12)&lt;0,-1,(5*B6)/(B14-B12)-(5*B12)/(B14-B12)))</f>
        <v>4.0000000000000018</v>
      </c>
      <c r="C7" s="97"/>
      <c r="D7" s="86"/>
      <c r="E7" s="80"/>
      <c r="F7" s="117"/>
      <c r="G7" s="88"/>
      <c r="H7" s="17"/>
      <c r="I7" s="80"/>
      <c r="J7" s="117"/>
      <c r="K7" s="88"/>
      <c r="L7" s="17"/>
      <c r="M7" s="17"/>
      <c r="N7" s="17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ht="29.1" x14ac:dyDescent="0.35">
      <c r="A8" s="118" t="s">
        <v>34</v>
      </c>
      <c r="B8" s="98">
        <f>B7*Weights!J21</f>
        <v>0.20000000000000009</v>
      </c>
      <c r="C8" s="97"/>
      <c r="D8" s="86"/>
      <c r="E8" s="80"/>
      <c r="F8" s="110"/>
      <c r="G8" s="143"/>
      <c r="H8" s="17"/>
      <c r="I8" s="80"/>
      <c r="J8" s="98"/>
      <c r="K8" s="88"/>
      <c r="L8" s="17"/>
      <c r="M8" s="17"/>
      <c r="N8" s="17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14.45" x14ac:dyDescent="0.35">
      <c r="A9" s="96"/>
      <c r="B9" s="17"/>
      <c r="C9" s="99"/>
      <c r="D9" s="86"/>
      <c r="E9" s="80"/>
      <c r="F9" s="17"/>
      <c r="G9" s="17"/>
      <c r="H9" s="17"/>
      <c r="I9" s="80"/>
      <c r="J9" s="17"/>
      <c r="K9" s="17"/>
      <c r="L9" s="17"/>
      <c r="M9" s="17"/>
      <c r="N9" s="17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ht="14.45" x14ac:dyDescent="0.35">
      <c r="A10" s="8"/>
      <c r="B10" s="4" t="s">
        <v>6</v>
      </c>
      <c r="C10" s="9" t="s">
        <v>0</v>
      </c>
      <c r="D10" s="46"/>
      <c r="E10" s="17"/>
      <c r="F10" s="82"/>
      <c r="G10" s="82"/>
      <c r="H10" s="92"/>
      <c r="I10" s="17"/>
      <c r="J10" s="82"/>
      <c r="K10" s="82"/>
      <c r="L10" s="17"/>
      <c r="M10" s="17"/>
      <c r="N10" s="17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14.45" x14ac:dyDescent="0.35">
      <c r="A11" s="10" t="s">
        <v>2</v>
      </c>
      <c r="B11" s="1">
        <f>IF((B12+(B12-B14)/5)&lt;0,0,(B12+(B12-B14)/5))</f>
        <v>106</v>
      </c>
      <c r="C11" s="11">
        <v>-1</v>
      </c>
      <c r="D11" s="46"/>
      <c r="E11" s="90"/>
      <c r="F11" s="91"/>
      <c r="G11" s="82"/>
      <c r="H11" s="93"/>
      <c r="I11" s="90"/>
      <c r="J11" s="91"/>
      <c r="K11" s="82"/>
      <c r="L11" s="17"/>
      <c r="M11" s="17"/>
      <c r="N11" s="17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14.45" x14ac:dyDescent="0.35">
      <c r="A12" s="10" t="s">
        <v>3</v>
      </c>
      <c r="B12" s="83">
        <v>100</v>
      </c>
      <c r="C12" s="11">
        <v>0</v>
      </c>
      <c r="D12" s="46"/>
      <c r="E12" s="90"/>
      <c r="F12" s="91"/>
      <c r="G12" s="82"/>
      <c r="H12" s="17"/>
      <c r="I12" s="90"/>
      <c r="J12" s="91"/>
      <c r="K12" s="82"/>
      <c r="L12" s="17"/>
      <c r="M12" s="17"/>
      <c r="N12" s="17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14.45" x14ac:dyDescent="0.35">
      <c r="A13" s="10" t="s">
        <v>4</v>
      </c>
      <c r="B13" s="1">
        <f>B12-3*(B12-B14)/5</f>
        <v>82</v>
      </c>
      <c r="C13" s="11">
        <v>3</v>
      </c>
      <c r="D13" s="46"/>
      <c r="E13" s="90"/>
      <c r="F13" s="91"/>
      <c r="G13" s="82"/>
      <c r="H13" s="17"/>
      <c r="I13" s="90"/>
      <c r="J13" s="91"/>
      <c r="K13" s="82"/>
      <c r="L13" s="17"/>
      <c r="M13" s="17"/>
      <c r="N13" s="17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thickBot="1" x14ac:dyDescent="0.4">
      <c r="A14" s="12" t="s">
        <v>5</v>
      </c>
      <c r="B14" s="84">
        <v>70</v>
      </c>
      <c r="C14" s="13">
        <v>5</v>
      </c>
      <c r="D14" s="46"/>
      <c r="E14" s="90"/>
      <c r="F14" s="91"/>
      <c r="G14" s="82"/>
      <c r="H14" s="17"/>
      <c r="I14" s="90"/>
      <c r="J14" s="91"/>
      <c r="K14" s="82"/>
      <c r="L14" s="17"/>
      <c r="M14" s="17"/>
      <c r="N14" s="17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14.45" x14ac:dyDescent="0.35">
      <c r="A15" s="46"/>
      <c r="B15" s="46"/>
      <c r="C15" s="46"/>
      <c r="D15" s="4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ht="14.45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43.5" customHeight="1" x14ac:dyDescent="0.35">
      <c r="A17" s="87"/>
      <c r="B17" s="281"/>
      <c r="C17" s="281"/>
      <c r="D17" s="17"/>
      <c r="E17" s="87"/>
      <c r="F17" s="281"/>
      <c r="G17" s="281"/>
      <c r="H17" s="17"/>
      <c r="I17" s="87"/>
      <c r="J17" s="281"/>
      <c r="K17" s="281"/>
      <c r="L17" s="17"/>
      <c r="M17" s="17"/>
      <c r="N17" s="17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14.45" x14ac:dyDescent="0.35">
      <c r="A18" s="80"/>
      <c r="B18" s="88"/>
      <c r="C18" s="88"/>
      <c r="D18" s="17"/>
      <c r="E18" s="80"/>
      <c r="F18" s="88"/>
      <c r="G18" s="88"/>
      <c r="H18" s="17"/>
      <c r="I18" s="80"/>
      <c r="J18" s="88"/>
      <c r="K18" s="88"/>
      <c r="L18" s="17"/>
      <c r="M18" s="17"/>
      <c r="N18" s="17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4.45" x14ac:dyDescent="0.35">
      <c r="A19" s="80"/>
      <c r="B19" s="88"/>
      <c r="C19" s="88"/>
      <c r="D19" s="92"/>
      <c r="E19" s="80"/>
      <c r="F19" s="88"/>
      <c r="G19" s="88"/>
      <c r="H19" s="17"/>
      <c r="I19" s="80"/>
      <c r="J19" s="88"/>
      <c r="K19" s="88"/>
      <c r="L19" s="17"/>
      <c r="M19" s="17"/>
      <c r="N19" s="17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15.75" x14ac:dyDescent="0.25">
      <c r="A20" s="80"/>
      <c r="B20" s="117"/>
      <c r="C20" s="117"/>
      <c r="D20" s="93"/>
      <c r="E20" s="80"/>
      <c r="F20" s="117"/>
      <c r="G20" s="88"/>
      <c r="H20" s="17"/>
      <c r="I20" s="80"/>
      <c r="J20" s="117"/>
      <c r="K20" s="88"/>
      <c r="L20" s="17"/>
      <c r="M20" s="17"/>
      <c r="N20" s="17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x14ac:dyDescent="0.25">
      <c r="A21" s="130"/>
      <c r="B21" s="98"/>
      <c r="C21" s="88"/>
      <c r="D21" s="93"/>
      <c r="E21" s="130"/>
      <c r="F21" s="98"/>
      <c r="G21" s="88"/>
      <c r="H21" s="17"/>
      <c r="I21" s="130"/>
      <c r="J21" s="98"/>
      <c r="K21" s="88"/>
      <c r="L21" s="17"/>
      <c r="M21" s="17"/>
      <c r="N21" s="17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x14ac:dyDescent="0.25">
      <c r="A22" s="80"/>
      <c r="B22" s="17"/>
      <c r="C22" s="17"/>
      <c r="D22" s="93"/>
      <c r="E22" s="80"/>
      <c r="F22" s="17"/>
      <c r="G22" s="17"/>
      <c r="H22" s="17"/>
      <c r="I22" s="80"/>
      <c r="J22" s="17"/>
      <c r="K22" s="17"/>
      <c r="L22" s="17"/>
      <c r="M22" s="17"/>
      <c r="N22" s="17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x14ac:dyDescent="0.25">
      <c r="A23" s="17"/>
      <c r="B23" s="82"/>
      <c r="C23" s="82"/>
      <c r="D23" s="17"/>
      <c r="E23" s="17"/>
      <c r="F23" s="82"/>
      <c r="G23" s="82"/>
      <c r="H23" s="92"/>
      <c r="I23" s="17"/>
      <c r="J23" s="82"/>
      <c r="K23" s="82"/>
      <c r="L23" s="17"/>
      <c r="M23" s="17"/>
      <c r="N23" s="17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x14ac:dyDescent="0.25">
      <c r="A24" s="90"/>
      <c r="B24" s="91"/>
      <c r="C24" s="82"/>
      <c r="D24" s="17"/>
      <c r="E24" s="90"/>
      <c r="F24" s="91"/>
      <c r="G24" s="82"/>
      <c r="H24" s="93"/>
      <c r="I24" s="90"/>
      <c r="J24" s="91"/>
      <c r="K24" s="82"/>
      <c r="L24" s="17"/>
      <c r="M24" s="17"/>
      <c r="N24" s="17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x14ac:dyDescent="0.25">
      <c r="A25" s="90"/>
      <c r="B25" s="91"/>
      <c r="C25" s="82"/>
      <c r="D25" s="17"/>
      <c r="E25" s="90"/>
      <c r="F25" s="91"/>
      <c r="G25" s="82"/>
      <c r="H25" s="17"/>
      <c r="I25" s="90"/>
      <c r="J25" s="91"/>
      <c r="K25" s="82"/>
      <c r="L25" s="17"/>
      <c r="M25" s="17"/>
      <c r="N25" s="17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x14ac:dyDescent="0.25">
      <c r="A26" s="90"/>
      <c r="B26" s="91"/>
      <c r="C26" s="82"/>
      <c r="D26" s="17"/>
      <c r="E26" s="90"/>
      <c r="F26" s="91"/>
      <c r="G26" s="82"/>
      <c r="H26" s="17"/>
      <c r="I26" s="90"/>
      <c r="J26" s="91"/>
      <c r="K26" s="82"/>
      <c r="L26" s="17"/>
      <c r="M26" s="17"/>
      <c r="N26" s="17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x14ac:dyDescent="0.25">
      <c r="A27" s="90"/>
      <c r="B27" s="91"/>
      <c r="C27" s="82"/>
      <c r="D27" s="17"/>
      <c r="E27" s="90"/>
      <c r="F27" s="91"/>
      <c r="G27" s="82"/>
      <c r="H27" s="17"/>
      <c r="I27" s="90"/>
      <c r="J27" s="91"/>
      <c r="K27" s="82"/>
      <c r="L27" s="17"/>
      <c r="M27" s="17"/>
      <c r="N27" s="17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x14ac:dyDescent="0.25">
      <c r="A28" s="87"/>
      <c r="B28" s="8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 ht="38.1" customHeight="1" x14ac:dyDescent="0.25">
      <c r="A29" s="87"/>
      <c r="B29" s="87"/>
      <c r="C29" s="17"/>
      <c r="D29" s="17"/>
      <c r="E29" s="87"/>
      <c r="F29" s="87"/>
      <c r="G29" s="17"/>
      <c r="H29" s="17"/>
      <c r="I29" s="17"/>
      <c r="J29" s="17"/>
      <c r="K29" s="17"/>
      <c r="L29" s="17"/>
      <c r="M29" s="17"/>
      <c r="N29" s="17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x14ac:dyDescent="0.25">
      <c r="A30" s="80"/>
      <c r="B30" s="88"/>
      <c r="C30" s="88"/>
      <c r="D30" s="17"/>
      <c r="E30" s="80"/>
      <c r="F30" s="88"/>
      <c r="G30" s="88"/>
      <c r="H30" s="17"/>
      <c r="I30" s="17"/>
      <c r="J30" s="17"/>
      <c r="K30" s="17"/>
      <c r="L30" s="17"/>
      <c r="M30" s="17"/>
      <c r="N30" s="17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1:24" x14ac:dyDescent="0.25">
      <c r="A31" s="80"/>
      <c r="B31" s="88"/>
      <c r="C31" s="88"/>
      <c r="D31" s="92"/>
      <c r="E31" s="80"/>
      <c r="F31" s="88"/>
      <c r="G31" s="88"/>
      <c r="H31" s="17"/>
      <c r="I31" s="17"/>
      <c r="J31" s="17"/>
      <c r="K31" s="17"/>
      <c r="L31" s="17"/>
      <c r="M31" s="17"/>
      <c r="N31" s="17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4" ht="15.75" x14ac:dyDescent="0.25">
      <c r="A32" s="80"/>
      <c r="B32" s="117"/>
      <c r="C32" s="88"/>
      <c r="D32" s="93"/>
      <c r="E32" s="80"/>
      <c r="F32" s="117"/>
      <c r="G32" s="88"/>
      <c r="H32" s="17"/>
      <c r="I32" s="17"/>
      <c r="J32" s="17"/>
      <c r="K32" s="17"/>
      <c r="L32" s="17"/>
      <c r="M32" s="17"/>
      <c r="N32" s="17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4" x14ac:dyDescent="0.25">
      <c r="A33" s="130"/>
      <c r="B33" s="119"/>
      <c r="C33" s="88"/>
      <c r="D33" s="93"/>
      <c r="E33" s="130"/>
      <c r="F33" s="120"/>
      <c r="G33" s="88"/>
      <c r="H33" s="17"/>
      <c r="I33" s="17"/>
      <c r="J33" s="17"/>
      <c r="K33" s="17"/>
      <c r="L33" s="17"/>
      <c r="M33" s="17"/>
      <c r="N33" s="17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x14ac:dyDescent="0.25">
      <c r="A34" s="80"/>
      <c r="B34" s="17"/>
      <c r="C34" s="17"/>
      <c r="D34" s="93"/>
      <c r="E34" s="80"/>
      <c r="F34" s="17"/>
      <c r="G34" s="17"/>
      <c r="H34" s="17"/>
      <c r="I34" s="17"/>
      <c r="J34" s="17"/>
      <c r="K34" s="17"/>
      <c r="L34" s="17"/>
      <c r="M34" s="17"/>
      <c r="N34" s="17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4" x14ac:dyDescent="0.25">
      <c r="A35" s="17"/>
      <c r="B35" s="82"/>
      <c r="C35" s="82"/>
      <c r="D35" s="17"/>
      <c r="E35" s="17"/>
      <c r="F35" s="82"/>
      <c r="G35" s="82"/>
      <c r="H35" s="92"/>
      <c r="I35" s="17"/>
      <c r="J35" s="17"/>
      <c r="K35" s="17"/>
      <c r="L35" s="17"/>
      <c r="M35" s="17"/>
      <c r="N35" s="17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5">
      <c r="A36" s="90"/>
      <c r="B36" s="91"/>
      <c r="C36" s="82"/>
      <c r="D36" s="17"/>
      <c r="E36" s="90"/>
      <c r="F36" s="91"/>
      <c r="G36" s="82"/>
      <c r="H36" s="93"/>
      <c r="I36" s="17"/>
      <c r="J36" s="17"/>
      <c r="K36" s="17"/>
      <c r="L36" s="17"/>
      <c r="M36" s="17"/>
      <c r="N36" s="17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 spans="1:24" x14ac:dyDescent="0.25">
      <c r="A37" s="90"/>
      <c r="B37" s="91"/>
      <c r="C37" s="82"/>
      <c r="D37" s="17"/>
      <c r="E37" s="90"/>
      <c r="F37" s="91"/>
      <c r="G37" s="82"/>
      <c r="H37" s="17"/>
      <c r="I37" s="17"/>
      <c r="J37" s="17"/>
      <c r="K37" s="17"/>
      <c r="L37" s="17"/>
      <c r="M37" s="17"/>
      <c r="N37" s="17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 spans="1:24" x14ac:dyDescent="0.25">
      <c r="A38" s="90"/>
      <c r="B38" s="91"/>
      <c r="C38" s="82"/>
      <c r="D38" s="17"/>
      <c r="E38" s="90"/>
      <c r="F38" s="91"/>
      <c r="G38" s="82"/>
      <c r="H38" s="17"/>
      <c r="I38" s="17"/>
      <c r="J38" s="17"/>
      <c r="K38" s="17"/>
      <c r="L38" s="17"/>
      <c r="M38" s="17"/>
      <c r="N38" s="17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1:24" x14ac:dyDescent="0.25">
      <c r="A39" s="90"/>
      <c r="B39" s="91"/>
      <c r="C39" s="82"/>
      <c r="D39" s="17"/>
      <c r="E39" s="90"/>
      <c r="F39" s="91"/>
      <c r="G39" s="82"/>
      <c r="H39" s="17"/>
      <c r="I39" s="17"/>
      <c r="J39" s="17"/>
      <c r="K39" s="17"/>
      <c r="L39" s="17"/>
      <c r="M39" s="17"/>
      <c r="N39" s="17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4" x14ac:dyDescent="0.25">
      <c r="A40" s="87"/>
      <c r="B40" s="8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1:24" x14ac:dyDescent="0.25">
      <c r="A41" s="80"/>
      <c r="B41" s="88"/>
      <c r="C41" s="8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 spans="1:24" x14ac:dyDescent="0.25">
      <c r="A42" s="80"/>
      <c r="B42" s="88"/>
      <c r="C42" s="8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 spans="1:24" x14ac:dyDescent="0.25">
      <c r="A43" s="80"/>
      <c r="B43" s="89"/>
      <c r="C43" s="8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 spans="1:24" x14ac:dyDescent="0.25">
      <c r="A44" s="80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 spans="1:24" x14ac:dyDescent="0.25">
      <c r="A45" s="17"/>
      <c r="B45" s="82"/>
      <c r="C45" s="8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 spans="1:24" x14ac:dyDescent="0.25">
      <c r="A46" s="90"/>
      <c r="B46" s="91"/>
      <c r="C46" s="8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 spans="1:24" x14ac:dyDescent="0.25">
      <c r="A47" s="90"/>
      <c r="B47" s="91"/>
      <c r="C47" s="8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 spans="1:24" x14ac:dyDescent="0.25">
      <c r="A48" s="90"/>
      <c r="B48" s="91"/>
      <c r="C48" s="8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 spans="1:24" x14ac:dyDescent="0.25">
      <c r="A49" s="90"/>
      <c r="B49" s="91"/>
      <c r="C49" s="82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 spans="1:24" x14ac:dyDescent="0.25">
      <c r="A51" s="87"/>
      <c r="B51" s="8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1:24" x14ac:dyDescent="0.25">
      <c r="A52" s="80"/>
      <c r="B52" s="88"/>
      <c r="C52" s="8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1:24" x14ac:dyDescent="0.25">
      <c r="A53" s="80"/>
      <c r="B53" s="88"/>
      <c r="C53" s="8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1:24" x14ac:dyDescent="0.25">
      <c r="A54" s="80"/>
      <c r="B54" s="89"/>
      <c r="C54" s="8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 x14ac:dyDescent="0.25">
      <c r="A55" s="80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4" x14ac:dyDescent="0.25">
      <c r="A56" s="17"/>
      <c r="B56" s="82"/>
      <c r="C56" s="8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1:24" x14ac:dyDescent="0.25">
      <c r="A57" s="90"/>
      <c r="B57" s="91"/>
      <c r="C57" s="8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 spans="1:24" x14ac:dyDescent="0.25">
      <c r="A58" s="90"/>
      <c r="B58" s="91"/>
      <c r="C58" s="8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 x14ac:dyDescent="0.25">
      <c r="A59" s="90"/>
      <c r="B59" s="91"/>
      <c r="C59" s="8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 spans="1:24" x14ac:dyDescent="0.25">
      <c r="A60" s="90"/>
      <c r="B60" s="91"/>
      <c r="C60" s="8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6"/>
      <c r="P62" s="46"/>
      <c r="Q62" s="46"/>
      <c r="R62" s="46"/>
      <c r="S62" s="46"/>
      <c r="T62" s="46"/>
      <c r="U62" s="46"/>
      <c r="V62" s="46"/>
      <c r="W62" s="46"/>
      <c r="X62" s="46"/>
    </row>
    <row r="63" spans="1:24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1:24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 spans="1:24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 spans="1:24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1:24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 spans="1:24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 spans="1:24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4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6"/>
      <c r="P71" s="46"/>
      <c r="Q71" s="46"/>
      <c r="R71" s="46"/>
      <c r="S71" s="46"/>
      <c r="T71" s="46"/>
      <c r="U71" s="46"/>
      <c r="V71" s="46"/>
      <c r="W71" s="46"/>
      <c r="X71" s="46"/>
    </row>
    <row r="72" spans="1:24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6"/>
      <c r="P72" s="46"/>
      <c r="Q72" s="46"/>
      <c r="R72" s="46"/>
      <c r="S72" s="46"/>
      <c r="T72" s="46"/>
      <c r="U72" s="46"/>
      <c r="V72" s="46"/>
      <c r="W72" s="46"/>
      <c r="X72" s="46"/>
    </row>
    <row r="73" spans="1:24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6"/>
      <c r="P73" s="46"/>
      <c r="Q73" s="46"/>
      <c r="R73" s="46"/>
      <c r="S73" s="46"/>
      <c r="T73" s="46"/>
      <c r="U73" s="46"/>
      <c r="V73" s="46"/>
      <c r="W73" s="46"/>
      <c r="X73" s="46"/>
    </row>
    <row r="74" spans="1:24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6"/>
      <c r="P74" s="46"/>
      <c r="Q74" s="46"/>
      <c r="R74" s="46"/>
      <c r="S74" s="46"/>
      <c r="T74" s="46"/>
      <c r="U74" s="46"/>
      <c r="V74" s="46"/>
      <c r="W74" s="46"/>
      <c r="X74" s="46"/>
    </row>
    <row r="75" spans="1:24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 spans="1:24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6"/>
      <c r="P76" s="46"/>
      <c r="Q76" s="46"/>
      <c r="R76" s="46"/>
      <c r="S76" s="46"/>
      <c r="T76" s="46"/>
      <c r="U76" s="46"/>
      <c r="V76" s="46"/>
      <c r="W76" s="46"/>
      <c r="X76" s="46"/>
    </row>
    <row r="77" spans="1:24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6"/>
      <c r="P77" s="46"/>
      <c r="Q77" s="46"/>
      <c r="R77" s="46"/>
      <c r="S77" s="46"/>
      <c r="T77" s="46"/>
      <c r="U77" s="46"/>
      <c r="V77" s="46"/>
      <c r="W77" s="46"/>
      <c r="X77" s="46"/>
    </row>
    <row r="78" spans="1:24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6"/>
      <c r="P78" s="46"/>
      <c r="Q78" s="46"/>
      <c r="R78" s="46"/>
      <c r="S78" s="46"/>
      <c r="T78" s="46"/>
      <c r="U78" s="46"/>
      <c r="V78" s="46"/>
      <c r="W78" s="46"/>
      <c r="X78" s="46"/>
    </row>
    <row r="79" spans="1:24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6"/>
      <c r="P79" s="46"/>
      <c r="Q79" s="46"/>
      <c r="R79" s="46"/>
      <c r="S79" s="46"/>
      <c r="T79" s="46"/>
      <c r="U79" s="46"/>
      <c r="V79" s="46"/>
      <c r="W79" s="46"/>
      <c r="X79" s="46"/>
    </row>
    <row r="80" spans="1:24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6"/>
      <c r="P80" s="46"/>
      <c r="Q80" s="46"/>
      <c r="R80" s="46"/>
      <c r="S80" s="46"/>
      <c r="T80" s="46"/>
      <c r="U80" s="46"/>
      <c r="V80" s="46"/>
      <c r="W80" s="46"/>
      <c r="X80" s="46"/>
    </row>
    <row r="81" spans="1:24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 spans="1:24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 spans="1:24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 spans="1:24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 spans="1:24" x14ac:dyDescent="0.25">
      <c r="A85" s="17"/>
      <c r="B85" s="17"/>
      <c r="C85" s="17"/>
      <c r="D85" s="17"/>
      <c r="E85" s="17"/>
      <c r="F85" s="17"/>
      <c r="G85" s="17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 spans="1:24" x14ac:dyDescent="0.25">
      <c r="A86" s="17"/>
      <c r="B86" s="17"/>
      <c r="C86" s="17"/>
      <c r="D86" s="17"/>
      <c r="E86" s="17"/>
      <c r="F86" s="17"/>
      <c r="G86" s="17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spans="1:24" x14ac:dyDescent="0.25">
      <c r="A87" s="17"/>
      <c r="B87" s="17"/>
      <c r="C87" s="17"/>
      <c r="D87" s="17"/>
      <c r="E87" s="17"/>
      <c r="F87" s="17"/>
      <c r="G87" s="17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1:24" x14ac:dyDescent="0.25">
      <c r="A88" s="17"/>
      <c r="B88" s="17"/>
      <c r="C88" s="17"/>
      <c r="D88" s="17"/>
      <c r="E88" s="17"/>
      <c r="F88" s="17"/>
      <c r="G88" s="17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spans="1:24" x14ac:dyDescent="0.25">
      <c r="A89" s="17"/>
      <c r="B89" s="17"/>
      <c r="C89" s="17"/>
      <c r="D89" s="17"/>
      <c r="E89" s="17"/>
      <c r="F89" s="17"/>
      <c r="G89" s="17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 spans="1:24" x14ac:dyDescent="0.25">
      <c r="A90" s="17"/>
      <c r="B90" s="17"/>
      <c r="C90" s="17"/>
      <c r="D90" s="17"/>
      <c r="E90" s="17"/>
      <c r="F90" s="17"/>
      <c r="G90" s="17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 spans="1:24" x14ac:dyDescent="0.25">
      <c r="A91" s="17"/>
      <c r="B91" s="17"/>
      <c r="C91" s="17"/>
      <c r="D91" s="17"/>
      <c r="E91" s="17"/>
      <c r="F91" s="17"/>
      <c r="G91" s="17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1:24" x14ac:dyDescent="0.25">
      <c r="A92" s="17"/>
      <c r="B92" s="17"/>
      <c r="C92" s="17"/>
      <c r="D92" s="17"/>
      <c r="E92" s="17"/>
      <c r="F92" s="17"/>
      <c r="G92" s="17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1:24" x14ac:dyDescent="0.25">
      <c r="A93" s="17"/>
      <c r="B93" s="17"/>
      <c r="C93" s="17"/>
      <c r="D93" s="17"/>
      <c r="E93" s="17"/>
      <c r="F93" s="17"/>
      <c r="G93" s="17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1:24" x14ac:dyDescent="0.25">
      <c r="A94" s="17"/>
      <c r="B94" s="17"/>
      <c r="C94" s="17"/>
      <c r="D94" s="17"/>
      <c r="E94" s="17"/>
      <c r="F94" s="17"/>
      <c r="G94" s="17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1:24" x14ac:dyDescent="0.25">
      <c r="A95" s="17"/>
      <c r="B95" s="17"/>
      <c r="C95" s="17"/>
      <c r="D95" s="17"/>
      <c r="E95" s="17"/>
      <c r="F95" s="17"/>
      <c r="G95" s="17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1:24" x14ac:dyDescent="0.25">
      <c r="A96" s="17"/>
      <c r="B96" s="17"/>
      <c r="C96" s="17"/>
      <c r="D96" s="17"/>
      <c r="E96" s="17"/>
      <c r="F96" s="17"/>
      <c r="G96" s="17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1:24" x14ac:dyDescent="0.25">
      <c r="A97" s="17"/>
      <c r="B97" s="17"/>
      <c r="C97" s="17"/>
      <c r="D97" s="17"/>
      <c r="E97" s="17"/>
      <c r="F97" s="17"/>
      <c r="G97" s="17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 x14ac:dyDescent="0.25">
      <c r="A98" s="17"/>
      <c r="B98" s="17"/>
      <c r="C98" s="17"/>
      <c r="D98" s="17"/>
      <c r="E98" s="17"/>
      <c r="F98" s="17"/>
      <c r="G98" s="17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1:24" x14ac:dyDescent="0.25">
      <c r="A99" s="17"/>
      <c r="B99" s="17"/>
      <c r="C99" s="17"/>
      <c r="D99" s="17"/>
      <c r="E99" s="17"/>
      <c r="F99" s="17"/>
      <c r="G99" s="17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1:24" x14ac:dyDescent="0.25">
      <c r="A100" s="17"/>
      <c r="B100" s="17"/>
      <c r="C100" s="17"/>
      <c r="D100" s="17"/>
      <c r="E100" s="17"/>
      <c r="F100" s="17"/>
      <c r="G100" s="17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1:24" x14ac:dyDescent="0.25">
      <c r="A101" s="17"/>
      <c r="B101" s="17"/>
      <c r="C101" s="17"/>
      <c r="D101" s="17"/>
      <c r="E101" s="17"/>
      <c r="F101" s="17"/>
      <c r="G101" s="17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1:24" x14ac:dyDescent="0.25">
      <c r="A102" s="17"/>
      <c r="B102" s="17"/>
      <c r="C102" s="17"/>
      <c r="D102" s="17"/>
      <c r="E102" s="17"/>
      <c r="F102" s="17"/>
      <c r="G102" s="17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4" x14ac:dyDescent="0.25">
      <c r="A103" s="17"/>
      <c r="B103" s="17"/>
      <c r="C103" s="17"/>
      <c r="D103" s="17"/>
      <c r="E103" s="17"/>
      <c r="F103" s="17"/>
      <c r="G103" s="17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4" x14ac:dyDescent="0.25">
      <c r="A104" s="17"/>
      <c r="B104" s="17"/>
      <c r="C104" s="17"/>
      <c r="D104" s="17"/>
      <c r="E104" s="17"/>
      <c r="F104" s="17"/>
      <c r="G104" s="17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 x14ac:dyDescent="0.25">
      <c r="A105" s="17"/>
      <c r="B105" s="17"/>
      <c r="C105" s="17"/>
      <c r="D105" s="17"/>
      <c r="E105" s="17"/>
      <c r="F105" s="17"/>
      <c r="G105" s="17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 x14ac:dyDescent="0.25">
      <c r="A106" s="17"/>
      <c r="B106" s="17"/>
      <c r="C106" s="17"/>
      <c r="D106" s="17"/>
      <c r="E106" s="17"/>
      <c r="F106" s="17"/>
      <c r="G106" s="17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 x14ac:dyDescent="0.25">
      <c r="A107" s="17"/>
      <c r="B107" s="17"/>
      <c r="C107" s="17"/>
      <c r="D107" s="17"/>
      <c r="E107" s="17"/>
      <c r="F107" s="17"/>
      <c r="G107" s="17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4" x14ac:dyDescent="0.25">
      <c r="A108" s="17"/>
      <c r="B108" s="17"/>
      <c r="C108" s="17"/>
      <c r="D108" s="17"/>
      <c r="E108" s="17"/>
      <c r="F108" s="17"/>
      <c r="G108" s="17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x14ac:dyDescent="0.25">
      <c r="A109" s="17"/>
      <c r="B109" s="17"/>
      <c r="C109" s="17"/>
      <c r="D109" s="17"/>
      <c r="E109" s="17"/>
      <c r="F109" s="17"/>
      <c r="G109" s="17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4" x14ac:dyDescent="0.25">
      <c r="A110" s="17"/>
      <c r="B110" s="17"/>
      <c r="C110" s="17"/>
      <c r="D110" s="17"/>
      <c r="E110" s="17"/>
      <c r="F110" s="17"/>
      <c r="G110" s="17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4" x14ac:dyDescent="0.25">
      <c r="A111" s="17"/>
      <c r="B111" s="17"/>
      <c r="C111" s="17"/>
      <c r="D111" s="17"/>
      <c r="E111" s="17"/>
      <c r="F111" s="17"/>
      <c r="G111" s="17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1:24" x14ac:dyDescent="0.25">
      <c r="A112" s="17"/>
      <c r="B112" s="17"/>
      <c r="C112" s="17"/>
      <c r="D112" s="17"/>
      <c r="E112" s="17"/>
      <c r="F112" s="17"/>
      <c r="G112" s="17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1:24" x14ac:dyDescent="0.25">
      <c r="A113" s="17"/>
      <c r="B113" s="17"/>
      <c r="C113" s="17"/>
      <c r="D113" s="17"/>
      <c r="E113" s="17"/>
      <c r="F113" s="17"/>
      <c r="G113" s="17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1:24" x14ac:dyDescent="0.25">
      <c r="A114" s="17"/>
      <c r="B114" s="17"/>
      <c r="C114" s="17"/>
      <c r="D114" s="17"/>
      <c r="E114" s="17"/>
      <c r="F114" s="17"/>
      <c r="G114" s="17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1:24" x14ac:dyDescent="0.25">
      <c r="A115" s="17"/>
      <c r="B115" s="17"/>
      <c r="C115" s="17"/>
      <c r="D115" s="17"/>
      <c r="E115" s="17"/>
      <c r="F115" s="17"/>
      <c r="G115" s="17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1:24" x14ac:dyDescent="0.25">
      <c r="A116" s="17"/>
      <c r="B116" s="17"/>
      <c r="C116" s="17"/>
      <c r="D116" s="17"/>
      <c r="E116" s="17"/>
      <c r="F116" s="17"/>
      <c r="G116" s="17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1:24" x14ac:dyDescent="0.25">
      <c r="A117" s="17"/>
      <c r="B117" s="17"/>
      <c r="C117" s="17"/>
      <c r="D117" s="17"/>
      <c r="E117" s="17"/>
      <c r="F117" s="17"/>
      <c r="G117" s="17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1:24" x14ac:dyDescent="0.25">
      <c r="A118" s="17"/>
      <c r="B118" s="17"/>
      <c r="C118" s="17"/>
      <c r="D118" s="17"/>
      <c r="E118" s="17"/>
      <c r="F118" s="17"/>
      <c r="G118" s="17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</row>
    <row r="119" spans="1:24" x14ac:dyDescent="0.25">
      <c r="A119" s="17"/>
      <c r="B119" s="17"/>
      <c r="C119" s="17"/>
      <c r="D119" s="17"/>
      <c r="E119" s="17"/>
      <c r="F119" s="17"/>
      <c r="G119" s="17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</row>
    <row r="120" spans="1:24" x14ac:dyDescent="0.25">
      <c r="A120" s="17"/>
      <c r="B120" s="17"/>
      <c r="C120" s="17"/>
      <c r="D120" s="17"/>
      <c r="E120" s="17"/>
      <c r="F120" s="17"/>
      <c r="G120" s="17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</row>
    <row r="121" spans="1:24" x14ac:dyDescent="0.25">
      <c r="A121" s="17"/>
      <c r="B121" s="17"/>
      <c r="C121" s="17"/>
      <c r="D121" s="17"/>
      <c r="E121" s="17"/>
      <c r="F121" s="17"/>
      <c r="G121" s="17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</row>
    <row r="122" spans="1:24" x14ac:dyDescent="0.25">
      <c r="A122" s="17"/>
      <c r="B122" s="17"/>
      <c r="C122" s="17"/>
      <c r="D122" s="17"/>
      <c r="E122" s="17"/>
      <c r="F122" s="17"/>
      <c r="G122" s="17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1:24" x14ac:dyDescent="0.25">
      <c r="A123" s="17"/>
      <c r="B123" s="17"/>
      <c r="C123" s="17"/>
      <c r="D123" s="17"/>
      <c r="E123" s="17"/>
      <c r="F123" s="17"/>
      <c r="G123" s="17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</row>
    <row r="124" spans="1:24" x14ac:dyDescent="0.25">
      <c r="A124" s="3"/>
      <c r="B124" s="3"/>
      <c r="C124" s="3"/>
      <c r="D124" s="3"/>
      <c r="E124" s="3"/>
      <c r="F124" s="3"/>
      <c r="G124" s="3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</row>
    <row r="125" spans="1:24" x14ac:dyDescent="0.25">
      <c r="A125" s="3"/>
      <c r="B125" s="3"/>
      <c r="C125" s="3"/>
      <c r="D125" s="3"/>
      <c r="E125" s="3"/>
      <c r="F125" s="3"/>
      <c r="G125" s="3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1:24" x14ac:dyDescent="0.25">
      <c r="A126" s="3"/>
      <c r="B126" s="3"/>
      <c r="C126" s="3"/>
      <c r="D126" s="3"/>
      <c r="E126" s="3"/>
      <c r="F126" s="3"/>
      <c r="G126" s="3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1:24" x14ac:dyDescent="0.25">
      <c r="A127" s="3"/>
      <c r="B127" s="3"/>
      <c r="C127" s="3"/>
      <c r="D127" s="3"/>
      <c r="E127" s="3"/>
      <c r="F127" s="3"/>
      <c r="G127" s="3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  <row r="128" spans="1:24" x14ac:dyDescent="0.25">
      <c r="A128" s="3"/>
      <c r="B128" s="3"/>
      <c r="C128" s="3"/>
      <c r="D128" s="3"/>
      <c r="E128" s="3"/>
      <c r="F128" s="3"/>
      <c r="G128" s="3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</row>
    <row r="129" spans="1:24" x14ac:dyDescent="0.25">
      <c r="A129" s="3"/>
      <c r="B129" s="3"/>
      <c r="C129" s="3"/>
      <c r="D129" s="3"/>
      <c r="E129" s="3"/>
      <c r="F129" s="3"/>
      <c r="G129" s="3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</row>
    <row r="130" spans="1:24" x14ac:dyDescent="0.25">
      <c r="A130" s="3"/>
      <c r="B130" s="3"/>
      <c r="C130" s="3"/>
      <c r="D130" s="3"/>
      <c r="E130" s="3"/>
      <c r="F130" s="3"/>
      <c r="G130" s="3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1:24" x14ac:dyDescent="0.25">
      <c r="A131" s="3"/>
      <c r="B131" s="3"/>
      <c r="C131" s="3"/>
      <c r="D131" s="3"/>
      <c r="E131" s="3"/>
      <c r="F131" s="3"/>
      <c r="G131" s="3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1:24" x14ac:dyDescent="0.25">
      <c r="A132" s="3"/>
      <c r="B132" s="3"/>
      <c r="C132" s="3"/>
      <c r="D132" s="3"/>
      <c r="E132" s="3"/>
      <c r="F132" s="3"/>
      <c r="G132" s="3"/>
    </row>
    <row r="133" spans="1:24" x14ac:dyDescent="0.25">
      <c r="A133" s="3"/>
      <c r="B133" s="3"/>
      <c r="C133" s="3"/>
      <c r="D133" s="3"/>
      <c r="E133" s="3"/>
      <c r="F133" s="3"/>
      <c r="G133" s="3"/>
    </row>
    <row r="134" spans="1:24" x14ac:dyDescent="0.25">
      <c r="A134" s="3"/>
      <c r="B134" s="3"/>
      <c r="C134" s="3"/>
      <c r="D134" s="3"/>
      <c r="E134" s="3"/>
      <c r="F134" s="3"/>
      <c r="G134" s="3"/>
    </row>
    <row r="135" spans="1:24" x14ac:dyDescent="0.25">
      <c r="A135" s="3"/>
      <c r="B135" s="3"/>
      <c r="C135" s="3"/>
      <c r="D135" s="3"/>
      <c r="E135" s="3"/>
      <c r="F135" s="3"/>
      <c r="G135" s="3"/>
    </row>
    <row r="136" spans="1:24" x14ac:dyDescent="0.25">
      <c r="A136" s="3"/>
      <c r="B136" s="3"/>
      <c r="C136" s="3"/>
      <c r="D136" s="3"/>
      <c r="E136" s="3"/>
      <c r="F136" s="3"/>
      <c r="G136" s="3"/>
    </row>
    <row r="137" spans="1:24" x14ac:dyDescent="0.25">
      <c r="A137" s="3"/>
      <c r="B137" s="3"/>
      <c r="C137" s="3"/>
      <c r="D137" s="3"/>
      <c r="E137" s="3"/>
      <c r="F137" s="3"/>
      <c r="G137" s="3"/>
    </row>
    <row r="138" spans="1:24" x14ac:dyDescent="0.25">
      <c r="A138" s="3"/>
      <c r="B138" s="3"/>
      <c r="C138" s="3"/>
      <c r="D138" s="3"/>
      <c r="E138" s="3"/>
      <c r="F138" s="3"/>
      <c r="G138" s="3"/>
    </row>
    <row r="139" spans="1:24" x14ac:dyDescent="0.25">
      <c r="A139" s="3"/>
      <c r="B139" s="3"/>
      <c r="C139" s="3"/>
      <c r="D139" s="3"/>
      <c r="E139" s="3"/>
      <c r="F139" s="3"/>
      <c r="G139" s="3"/>
    </row>
    <row r="140" spans="1:24" x14ac:dyDescent="0.25">
      <c r="A140" s="3"/>
      <c r="B140" s="3"/>
      <c r="C140" s="3"/>
      <c r="D140" s="3"/>
      <c r="E140" s="3"/>
      <c r="F140" s="3"/>
      <c r="G140" s="3"/>
    </row>
    <row r="141" spans="1:24" x14ac:dyDescent="0.25">
      <c r="A141" s="3"/>
      <c r="B141" s="3"/>
      <c r="C141" s="3"/>
      <c r="D141" s="3"/>
      <c r="E141" s="3"/>
      <c r="F141" s="3"/>
      <c r="G141" s="3"/>
    </row>
    <row r="142" spans="1:24" x14ac:dyDescent="0.25">
      <c r="A142" s="3"/>
      <c r="B142" s="3"/>
      <c r="C142" s="3"/>
      <c r="D142" s="3"/>
      <c r="E142" s="3"/>
      <c r="F142" s="3"/>
      <c r="G142" s="3"/>
    </row>
    <row r="143" spans="1:24" x14ac:dyDescent="0.25">
      <c r="A143" s="3"/>
      <c r="B143" s="3"/>
      <c r="C143" s="3"/>
      <c r="D143" s="3"/>
      <c r="E143" s="3"/>
      <c r="F143" s="3"/>
      <c r="G143" s="3"/>
    </row>
    <row r="144" spans="1:24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</row>
    <row r="181" spans="1:7" x14ac:dyDescent="0.25">
      <c r="A181" s="3"/>
      <c r="B181" s="3"/>
      <c r="C181" s="3"/>
      <c r="D181" s="3"/>
    </row>
    <row r="182" spans="1:7" x14ac:dyDescent="0.25">
      <c r="A182" s="3"/>
      <c r="B182" s="3"/>
      <c r="C182" s="3"/>
      <c r="D182" s="3"/>
    </row>
    <row r="183" spans="1:7" x14ac:dyDescent="0.25">
      <c r="A183" s="3"/>
      <c r="B183" s="3"/>
      <c r="C183" s="3"/>
      <c r="D183" s="3"/>
    </row>
    <row r="184" spans="1:7" x14ac:dyDescent="0.25">
      <c r="A184" s="3"/>
      <c r="B184" s="3"/>
      <c r="C184" s="3"/>
      <c r="D184" s="3"/>
    </row>
    <row r="185" spans="1:7" x14ac:dyDescent="0.25">
      <c r="A185" s="3"/>
      <c r="B185" s="3"/>
      <c r="C185" s="3"/>
      <c r="D185" s="3"/>
    </row>
    <row r="186" spans="1:7" x14ac:dyDescent="0.25">
      <c r="A186" s="3"/>
      <c r="B186" s="3"/>
      <c r="C186" s="3"/>
      <c r="D186" s="3"/>
    </row>
    <row r="187" spans="1:7" x14ac:dyDescent="0.25">
      <c r="A187" s="3"/>
      <c r="B187" s="3"/>
      <c r="C187" s="3"/>
      <c r="D187" s="3"/>
    </row>
  </sheetData>
  <mergeCells count="4">
    <mergeCell ref="B17:C17"/>
    <mergeCell ref="F17:G17"/>
    <mergeCell ref="J17:K17"/>
    <mergeCell ref="B5:C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87"/>
  <sheetViews>
    <sheetView topLeftCell="A4" workbookViewId="0">
      <selection activeCell="E18" sqref="E18"/>
    </sheetView>
  </sheetViews>
  <sheetFormatPr defaultRowHeight="15" x14ac:dyDescent="0.25"/>
  <cols>
    <col min="1" max="1" width="11.140625" customWidth="1"/>
    <col min="2" max="2" width="12.28515625" customWidth="1"/>
    <col min="3" max="3" width="19.140625" customWidth="1"/>
    <col min="4" max="4" width="4.140625" customWidth="1"/>
    <col min="5" max="5" width="10.5703125" customWidth="1"/>
    <col min="6" max="6" width="14.140625" customWidth="1"/>
    <col min="7" max="7" width="23.5703125" customWidth="1"/>
    <col min="8" max="8" width="4.5703125" customWidth="1"/>
    <col min="9" max="9" width="11.42578125" customWidth="1"/>
    <col min="10" max="10" width="12.7109375" customWidth="1"/>
    <col min="11" max="11" width="22.42578125" customWidth="1"/>
    <col min="12" max="12" width="3.5703125" customWidth="1"/>
  </cols>
  <sheetData>
    <row r="1" spans="1:24" ht="18.600000000000001" x14ac:dyDescent="0.45">
      <c r="A1" s="115" t="s">
        <v>32</v>
      </c>
      <c r="B1" s="109" t="s">
        <v>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8.600000000000001" x14ac:dyDescent="0.45">
      <c r="A2" s="116" t="s">
        <v>31</v>
      </c>
      <c r="B2" s="109" t="s">
        <v>33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thickBo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42.6" customHeight="1" x14ac:dyDescent="0.35">
      <c r="A4" s="5" t="s">
        <v>45</v>
      </c>
      <c r="B4" s="284" t="s">
        <v>46</v>
      </c>
      <c r="C4" s="285"/>
      <c r="D4" s="46"/>
      <c r="E4" s="5" t="s">
        <v>47</v>
      </c>
      <c r="F4" s="284" t="s">
        <v>48</v>
      </c>
      <c r="G4" s="285"/>
      <c r="H4" s="46"/>
      <c r="I4" s="5" t="s">
        <v>49</v>
      </c>
      <c r="J4" s="284" t="s">
        <v>50</v>
      </c>
      <c r="K4" s="285"/>
      <c r="L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ht="44.1" customHeight="1" x14ac:dyDescent="0.35">
      <c r="A5" s="232" t="s">
        <v>1</v>
      </c>
      <c r="B5" s="286" t="e">
        <f>'Passport - KPIs'!#REF!</f>
        <v>#REF!</v>
      </c>
      <c r="C5" s="287"/>
      <c r="D5" s="46"/>
      <c r="E5" s="236" t="s">
        <v>1</v>
      </c>
      <c r="F5" s="282" t="e">
        <f>'Passport - KPIs'!#REF!</f>
        <v>#REF!</v>
      </c>
      <c r="G5" s="283"/>
      <c r="H5" s="46"/>
      <c r="I5" s="236" t="s">
        <v>1</v>
      </c>
      <c r="J5" s="282" t="e">
        <f>'Passport - KPIs'!#REF!</f>
        <v>#REF!</v>
      </c>
      <c r="K5" s="283"/>
      <c r="L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4.45" x14ac:dyDescent="0.35">
      <c r="B6" s="95">
        <v>76</v>
      </c>
      <c r="C6" s="97" t="s">
        <v>15</v>
      </c>
      <c r="D6" s="85"/>
      <c r="E6" s="233"/>
      <c r="F6" s="95">
        <v>50</v>
      </c>
      <c r="G6" s="97" t="s">
        <v>15</v>
      </c>
      <c r="H6" s="46"/>
      <c r="I6" s="233"/>
      <c r="J6" s="95">
        <v>25</v>
      </c>
      <c r="K6" s="97" t="s">
        <v>15</v>
      </c>
      <c r="L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ht="15.6" x14ac:dyDescent="0.35">
      <c r="A7" s="96" t="s">
        <v>0</v>
      </c>
      <c r="B7" s="117">
        <f>IF((5*B6)/(B14-B12)-(5*B12)/(B14-B12)&gt;5,5,IF((5*B6)/(B14-B12)-(5*B12)/(B14-B12)&lt;0,-1,(5*B6)/(B14-B12)-(5*B12)/(B14-B12)))</f>
        <v>0.40000000000000036</v>
      </c>
      <c r="C7" s="97"/>
      <c r="D7" s="86"/>
      <c r="E7" s="96" t="s">
        <v>0</v>
      </c>
      <c r="F7" s="117">
        <f>IF((5*F6)/(F14-F12)-(5*F12)/(F14-F12)&gt;5,5,IF((5*F6)/(F14-F12)-(5*F12)/(F14-F12)&lt;0,-1,(5*F6)/(F14-F12)-(5*F12)/(F14-F12)))</f>
        <v>2</v>
      </c>
      <c r="G7" s="97"/>
      <c r="H7" s="46"/>
      <c r="I7" s="96" t="s">
        <v>0</v>
      </c>
      <c r="J7" s="117">
        <f>IF((5*J6)/(J14-J12)-(5*J12)/(J14-J12)&gt;5,5,IF((5*J6)/(J14-J12)-(5*J12)/(J14-J12)&lt;0,-1,(5*J6)/(J14-J12)-(5*J12)/(J14-J12)))</f>
        <v>2.5</v>
      </c>
      <c r="K7" s="97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ht="29.1" x14ac:dyDescent="0.35">
      <c r="A8" s="118" t="s">
        <v>34</v>
      </c>
      <c r="B8" s="98">
        <f>B7*Weights!J24</f>
        <v>3.6000000000000032E-2</v>
      </c>
      <c r="C8" s="97"/>
      <c r="D8" s="86"/>
      <c r="E8" s="118" t="s">
        <v>34</v>
      </c>
      <c r="F8" s="98">
        <f>F7*Weights!J25</f>
        <v>0</v>
      </c>
      <c r="G8" s="97"/>
      <c r="H8" s="46"/>
      <c r="I8" s="118" t="s">
        <v>34</v>
      </c>
      <c r="J8" s="98">
        <f>J7*Weights!J26</f>
        <v>0.15</v>
      </c>
      <c r="K8" s="97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14.45" x14ac:dyDescent="0.35">
      <c r="A9" s="96"/>
      <c r="B9" s="17"/>
      <c r="C9" s="99"/>
      <c r="D9" s="86"/>
      <c r="E9" s="96"/>
      <c r="F9" s="17"/>
      <c r="G9" s="99"/>
      <c r="H9" s="46"/>
      <c r="I9" s="96"/>
      <c r="J9" s="17"/>
      <c r="K9" s="99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ht="14.45" x14ac:dyDescent="0.35">
      <c r="A10" s="8"/>
      <c r="B10" s="4" t="s">
        <v>6</v>
      </c>
      <c r="C10" s="9" t="s">
        <v>0</v>
      </c>
      <c r="D10" s="46"/>
      <c r="E10" s="8"/>
      <c r="F10" s="4" t="s">
        <v>6</v>
      </c>
      <c r="G10" s="9" t="s">
        <v>0</v>
      </c>
      <c r="H10" s="85"/>
      <c r="I10" s="8"/>
      <c r="J10" s="4" t="s">
        <v>6</v>
      </c>
      <c r="K10" s="9" t="s">
        <v>0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14.45" x14ac:dyDescent="0.35">
      <c r="A11" s="10" t="s">
        <v>2</v>
      </c>
      <c r="B11" s="1">
        <f>IF((B12+(B12-B14)/5)&lt;0,0,(B12+(B12-B14)/5))</f>
        <v>90</v>
      </c>
      <c r="C11" s="11">
        <v>-1</v>
      </c>
      <c r="D11" s="46"/>
      <c r="E11" s="10" t="s">
        <v>2</v>
      </c>
      <c r="F11" s="1">
        <f>IF((F12+(F12-F14)/5)&lt;0,0,(F12+(F12-F14)/5))</f>
        <v>80</v>
      </c>
      <c r="G11" s="11">
        <v>-1</v>
      </c>
      <c r="H11" s="86"/>
      <c r="I11" s="10" t="s">
        <v>2</v>
      </c>
      <c r="J11" s="1">
        <f>IF((J12+(J12-J14)/5)&lt;0,0,(J12+(J12-J14)/5))</f>
        <v>32</v>
      </c>
      <c r="K11" s="11">
        <v>-1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14.45" x14ac:dyDescent="0.35">
      <c r="A12" s="10" t="s">
        <v>3</v>
      </c>
      <c r="B12" s="83">
        <v>80</v>
      </c>
      <c r="C12" s="11">
        <v>0</v>
      </c>
      <c r="D12" s="46"/>
      <c r="E12" s="10" t="s">
        <v>3</v>
      </c>
      <c r="F12" s="83">
        <v>70</v>
      </c>
      <c r="G12" s="11">
        <v>0</v>
      </c>
      <c r="H12" s="46"/>
      <c r="I12" s="10" t="s">
        <v>3</v>
      </c>
      <c r="J12" s="83">
        <v>30</v>
      </c>
      <c r="K12" s="11">
        <v>0</v>
      </c>
      <c r="L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14.45" x14ac:dyDescent="0.35">
      <c r="A13" s="10" t="s">
        <v>4</v>
      </c>
      <c r="B13" s="1">
        <f>B12-3*(B12-B14)/5</f>
        <v>50</v>
      </c>
      <c r="C13" s="11">
        <v>3</v>
      </c>
      <c r="D13" s="46"/>
      <c r="E13" s="10" t="s">
        <v>4</v>
      </c>
      <c r="F13" s="1">
        <f>F12-3*(F12-F14)/5</f>
        <v>40</v>
      </c>
      <c r="G13" s="11">
        <v>3</v>
      </c>
      <c r="H13" s="46"/>
      <c r="I13" s="10" t="s">
        <v>4</v>
      </c>
      <c r="J13" s="1">
        <f>J12-3*(J12-J14)/5</f>
        <v>24</v>
      </c>
      <c r="K13" s="11">
        <v>3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thickBot="1" x14ac:dyDescent="0.4">
      <c r="A14" s="12" t="s">
        <v>5</v>
      </c>
      <c r="B14" s="84">
        <v>30</v>
      </c>
      <c r="C14" s="13">
        <v>5</v>
      </c>
      <c r="D14" s="46"/>
      <c r="E14" s="12" t="s">
        <v>5</v>
      </c>
      <c r="F14" s="84">
        <v>20</v>
      </c>
      <c r="G14" s="13">
        <v>5</v>
      </c>
      <c r="H14" s="46"/>
      <c r="I14" s="12" t="s">
        <v>5</v>
      </c>
      <c r="J14" s="84">
        <v>20</v>
      </c>
      <c r="K14" s="13">
        <v>5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14.45" x14ac:dyDescent="0.3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thickBot="1" x14ac:dyDescent="0.4">
      <c r="A16" s="46"/>
      <c r="B16" s="46"/>
      <c r="C16" s="46"/>
      <c r="D16" s="17"/>
      <c r="E16" s="46"/>
      <c r="F16" s="46"/>
      <c r="G16" s="46"/>
      <c r="H16" s="46"/>
      <c r="I16" s="17"/>
      <c r="J16" s="17"/>
      <c r="K16" s="17"/>
      <c r="L16" s="17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43.5" customHeight="1" x14ac:dyDescent="0.35">
      <c r="A17" s="5" t="s">
        <v>52</v>
      </c>
      <c r="B17" s="284" t="s">
        <v>85</v>
      </c>
      <c r="C17" s="285"/>
      <c r="D17" s="46"/>
      <c r="E17" s="5" t="s">
        <v>53</v>
      </c>
      <c r="F17" s="284" t="s">
        <v>54</v>
      </c>
      <c r="G17" s="285"/>
      <c r="H17" s="46"/>
      <c r="I17" s="87"/>
      <c r="J17" s="110"/>
      <c r="K17" s="143"/>
      <c r="L17" s="17"/>
      <c r="M17" s="17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72.599999999999994" customHeight="1" x14ac:dyDescent="0.35">
      <c r="A18" s="236" t="s">
        <v>1</v>
      </c>
      <c r="B18" s="282" t="e">
        <f>'Passport - KPIs'!#REF!</f>
        <v>#REF!</v>
      </c>
      <c r="C18" s="283"/>
      <c r="D18" s="46"/>
      <c r="E18" s="236" t="s">
        <v>1</v>
      </c>
      <c r="F18" s="282" t="e">
        <f>'Passport - KPIs'!#REF!</f>
        <v>#REF!</v>
      </c>
      <c r="G18" s="283"/>
      <c r="H18" s="46"/>
      <c r="I18" s="80"/>
      <c r="J18" s="110"/>
      <c r="K18" s="143"/>
      <c r="L18" s="17"/>
      <c r="M18" s="17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x14ac:dyDescent="0.25">
      <c r="B19" s="95">
        <v>32</v>
      </c>
      <c r="C19" s="97" t="s">
        <v>16</v>
      </c>
      <c r="D19" s="85"/>
      <c r="E19" s="233"/>
      <c r="F19" s="95">
        <v>70</v>
      </c>
      <c r="G19" s="97" t="s">
        <v>16</v>
      </c>
      <c r="H19" s="46"/>
      <c r="I19" s="80"/>
      <c r="J19" s="110"/>
      <c r="K19" s="143"/>
      <c r="L19" s="17"/>
      <c r="M19" s="17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15.75" x14ac:dyDescent="0.25">
      <c r="A20" s="96" t="s">
        <v>0</v>
      </c>
      <c r="B20" s="117">
        <f>IF((5*B19)/(B27-B25)-(5*B25)/(B27-B25)&gt;5,5,IF((5*B19)/(B27-B25)-(5*B25)/(B27-B25)&lt;0,-1,(5*B19)/(B27-B25)-(5*B25)/(B27-B25)))</f>
        <v>0.14285714285714279</v>
      </c>
      <c r="C20" s="97"/>
      <c r="D20" s="86"/>
      <c r="E20" s="96" t="s">
        <v>0</v>
      </c>
      <c r="F20" s="117">
        <f>IF((5*F19)/(F27-F25)-(5*F25)/(F27-F25)&gt;5,5,IF((5*F19)/(F27-F25)-(5*F25)/(F27-F25)&lt;0,-1,(5*F19)/(F27-F25)-(5*F25)/(F27-F25)))</f>
        <v>2.4999999999999996</v>
      </c>
      <c r="G20" s="97"/>
      <c r="H20" s="46"/>
      <c r="I20" s="80"/>
      <c r="J20" s="135"/>
      <c r="K20" s="144"/>
      <c r="L20" s="17"/>
      <c r="M20" s="17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ht="30" x14ac:dyDescent="0.25">
      <c r="A21" s="118" t="s">
        <v>34</v>
      </c>
      <c r="B21" s="98">
        <f>B20*Weights!J28</f>
        <v>1.2857142857142852E-2</v>
      </c>
      <c r="C21" s="97"/>
      <c r="D21" s="86"/>
      <c r="E21" s="118" t="s">
        <v>34</v>
      </c>
      <c r="F21" s="98">
        <f>F20*Weights!J29</f>
        <v>0.22499999999999995</v>
      </c>
      <c r="G21" s="97"/>
      <c r="H21" s="46"/>
      <c r="I21" s="130"/>
      <c r="J21" s="110"/>
      <c r="K21" s="143"/>
      <c r="L21" s="17"/>
      <c r="M21" s="17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x14ac:dyDescent="0.25">
      <c r="A22" s="96"/>
      <c r="B22" s="17"/>
      <c r="C22" s="99"/>
      <c r="D22" s="86"/>
      <c r="E22" s="96"/>
      <c r="F22" s="17"/>
      <c r="G22" s="99"/>
      <c r="H22" s="46"/>
      <c r="I22" s="80"/>
      <c r="J22" s="110"/>
      <c r="K22" s="143"/>
      <c r="L22" s="17"/>
      <c r="M22" s="17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x14ac:dyDescent="0.25">
      <c r="A23" s="8"/>
      <c r="B23" s="4" t="s">
        <v>6</v>
      </c>
      <c r="C23" s="9" t="s">
        <v>0</v>
      </c>
      <c r="D23" s="46"/>
      <c r="E23" s="8"/>
      <c r="F23" s="4" t="s">
        <v>6</v>
      </c>
      <c r="G23" s="9" t="s">
        <v>0</v>
      </c>
      <c r="H23" s="85"/>
      <c r="I23" s="17"/>
      <c r="J23" s="82"/>
      <c r="K23" s="82"/>
      <c r="L23" s="17"/>
      <c r="M23" s="17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x14ac:dyDescent="0.25">
      <c r="A24" s="10" t="s">
        <v>2</v>
      </c>
      <c r="B24" s="1">
        <f>IF((B25+(B25-B27)/5)&lt;0,0,(B25+(B25-B27)/5))</f>
        <v>16</v>
      </c>
      <c r="C24" s="11">
        <v>-1</v>
      </c>
      <c r="D24" s="46"/>
      <c r="E24" s="10" t="s">
        <v>2</v>
      </c>
      <c r="F24" s="1">
        <f>IF((F25+(F25-F27)/5)&lt;0,0,(F25+(F25-F27)/5))</f>
        <v>28</v>
      </c>
      <c r="G24" s="11">
        <v>-1</v>
      </c>
      <c r="H24" s="86"/>
      <c r="I24" s="90"/>
      <c r="J24" s="91"/>
      <c r="K24" s="82"/>
      <c r="L24" s="17"/>
      <c r="M24" s="17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x14ac:dyDescent="0.25">
      <c r="A25" s="10" t="s">
        <v>3</v>
      </c>
      <c r="B25" s="83">
        <v>30</v>
      </c>
      <c r="C25" s="11">
        <v>0</v>
      </c>
      <c r="D25" s="46"/>
      <c r="E25" s="10" t="s">
        <v>3</v>
      </c>
      <c r="F25" s="83">
        <v>40</v>
      </c>
      <c r="G25" s="11">
        <v>0</v>
      </c>
      <c r="H25" s="46"/>
      <c r="I25" s="90"/>
      <c r="J25" s="91"/>
      <c r="K25" s="82"/>
      <c r="L25" s="17"/>
      <c r="M25" s="1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x14ac:dyDescent="0.25">
      <c r="A26" s="10" t="s">
        <v>4</v>
      </c>
      <c r="B26" s="1">
        <f>B25-3*(B25-B27)/5</f>
        <v>72</v>
      </c>
      <c r="C26" s="11">
        <v>3</v>
      </c>
      <c r="D26" s="46"/>
      <c r="E26" s="10" t="s">
        <v>4</v>
      </c>
      <c r="F26" s="1">
        <f>F25-3*(F25-F27)/5</f>
        <v>76</v>
      </c>
      <c r="G26" s="11">
        <v>3</v>
      </c>
      <c r="H26" s="46"/>
      <c r="I26" s="90"/>
      <c r="J26" s="91"/>
      <c r="K26" s="82"/>
      <c r="L26" s="17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ht="15.75" thickBot="1" x14ac:dyDescent="0.3">
      <c r="A27" s="12" t="s">
        <v>5</v>
      </c>
      <c r="B27" s="84">
        <v>100</v>
      </c>
      <c r="C27" s="13">
        <v>5</v>
      </c>
      <c r="D27" s="46"/>
      <c r="E27" s="12" t="s">
        <v>5</v>
      </c>
      <c r="F27" s="84">
        <v>100</v>
      </c>
      <c r="G27" s="13">
        <v>5</v>
      </c>
      <c r="H27" s="46"/>
      <c r="I27" s="90"/>
      <c r="J27" s="91"/>
      <c r="K27" s="82"/>
      <c r="L27" s="17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x14ac:dyDescent="0.25">
      <c r="A28" s="2"/>
      <c r="B28" s="2"/>
      <c r="C28" s="3"/>
      <c r="D28" s="17"/>
      <c r="E28" s="3"/>
      <c r="F28" s="3"/>
      <c r="G28" s="3"/>
      <c r="H28" s="46"/>
      <c r="I28" s="17"/>
      <c r="J28" s="17"/>
      <c r="K28" s="17"/>
      <c r="L28" s="17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 ht="38.1" customHeight="1" x14ac:dyDescent="0.25">
      <c r="A29" s="87"/>
      <c r="B29" s="87"/>
      <c r="C29" s="17"/>
      <c r="D29" s="17"/>
      <c r="E29" s="87"/>
      <c r="F29" s="87"/>
      <c r="G29" s="17"/>
      <c r="H29" s="17"/>
      <c r="I29" s="17"/>
      <c r="J29" s="17"/>
      <c r="K29" s="17"/>
      <c r="L29" s="17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x14ac:dyDescent="0.25">
      <c r="A30" s="80"/>
      <c r="B30" s="88"/>
      <c r="C30" s="88"/>
      <c r="D30" s="17"/>
      <c r="E30" s="80"/>
      <c r="F30" s="88"/>
      <c r="G30" s="88"/>
      <c r="H30" s="17"/>
      <c r="I30" s="17"/>
      <c r="J30" s="17"/>
      <c r="K30" s="17"/>
      <c r="L30" s="17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1:24" x14ac:dyDescent="0.25">
      <c r="A31" s="80"/>
      <c r="B31" s="88"/>
      <c r="C31" s="88"/>
      <c r="D31" s="92"/>
      <c r="E31" s="80"/>
      <c r="F31" s="88"/>
      <c r="G31" s="88"/>
      <c r="H31" s="17"/>
      <c r="I31" s="17"/>
      <c r="J31" s="17"/>
      <c r="K31" s="17"/>
      <c r="L31" s="17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4" ht="15.75" x14ac:dyDescent="0.25">
      <c r="A32" s="80"/>
      <c r="B32" s="117"/>
      <c r="C32" s="88"/>
      <c r="D32" s="93"/>
      <c r="E32" s="80"/>
      <c r="F32" s="117"/>
      <c r="G32" s="88"/>
      <c r="H32" s="17"/>
      <c r="I32" s="17"/>
      <c r="J32" s="17"/>
      <c r="K32" s="17"/>
      <c r="L32" s="17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4" x14ac:dyDescent="0.25">
      <c r="A33" s="130"/>
      <c r="B33" s="119"/>
      <c r="C33" s="88"/>
      <c r="D33" s="93"/>
      <c r="E33" s="130"/>
      <c r="F33" s="120"/>
      <c r="G33" s="88"/>
      <c r="H33" s="17"/>
      <c r="I33" s="17"/>
      <c r="J33" s="17"/>
      <c r="K33" s="17"/>
      <c r="L33" s="17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x14ac:dyDescent="0.25">
      <c r="A34" s="80"/>
      <c r="B34" s="17"/>
      <c r="C34" s="17"/>
      <c r="D34" s="93"/>
      <c r="E34" s="80"/>
      <c r="F34" s="17"/>
      <c r="G34" s="17"/>
      <c r="H34" s="17"/>
      <c r="I34" s="17"/>
      <c r="J34" s="17"/>
      <c r="K34" s="17"/>
      <c r="L34" s="17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4" x14ac:dyDescent="0.25">
      <c r="A35" s="17"/>
      <c r="B35" s="82"/>
      <c r="C35" s="82"/>
      <c r="D35" s="17"/>
      <c r="E35" s="17"/>
      <c r="F35" s="82"/>
      <c r="G35" s="82"/>
      <c r="H35" s="92"/>
      <c r="I35" s="17"/>
      <c r="J35" s="17"/>
      <c r="K35" s="17"/>
      <c r="L35" s="17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5">
      <c r="A36" s="90"/>
      <c r="B36" s="91"/>
      <c r="C36" s="82"/>
      <c r="D36" s="17"/>
      <c r="E36" s="90"/>
      <c r="F36" s="91"/>
      <c r="G36" s="82"/>
      <c r="H36" s="93"/>
      <c r="I36" s="17"/>
      <c r="J36" s="17"/>
      <c r="K36" s="17"/>
      <c r="L36" s="17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 spans="1:24" x14ac:dyDescent="0.25">
      <c r="A37" s="90"/>
      <c r="B37" s="91"/>
      <c r="C37" s="82"/>
      <c r="D37" s="17"/>
      <c r="E37" s="90"/>
      <c r="F37" s="91"/>
      <c r="G37" s="82"/>
      <c r="H37" s="17"/>
      <c r="I37" s="17"/>
      <c r="J37" s="17"/>
      <c r="K37" s="17"/>
      <c r="L37" s="17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 spans="1:24" x14ac:dyDescent="0.25">
      <c r="A38" s="90"/>
      <c r="B38" s="91"/>
      <c r="C38" s="82"/>
      <c r="D38" s="17"/>
      <c r="E38" s="90"/>
      <c r="F38" s="91"/>
      <c r="G38" s="82"/>
      <c r="H38" s="17"/>
      <c r="I38" s="17"/>
      <c r="J38" s="17"/>
      <c r="K38" s="17"/>
      <c r="L38" s="17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1:24" x14ac:dyDescent="0.25">
      <c r="A39" s="90"/>
      <c r="B39" s="91"/>
      <c r="C39" s="82"/>
      <c r="D39" s="17"/>
      <c r="E39" s="90"/>
      <c r="F39" s="91"/>
      <c r="G39" s="82"/>
      <c r="H39" s="17"/>
      <c r="I39" s="17"/>
      <c r="J39" s="17"/>
      <c r="K39" s="17"/>
      <c r="L39" s="17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4" x14ac:dyDescent="0.25">
      <c r="A40" s="87"/>
      <c r="B40" s="8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1:24" x14ac:dyDescent="0.25">
      <c r="A41" s="80"/>
      <c r="B41" s="88"/>
      <c r="C41" s="88"/>
      <c r="D41" s="17"/>
      <c r="E41" s="17"/>
      <c r="F41" s="17"/>
      <c r="G41" s="17"/>
      <c r="H41" s="17"/>
      <c r="I41" s="17"/>
      <c r="J41" s="17"/>
      <c r="K41" s="17"/>
      <c r="L41" s="17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 spans="1:24" x14ac:dyDescent="0.25">
      <c r="A42" s="80"/>
      <c r="B42" s="88"/>
      <c r="C42" s="88"/>
      <c r="D42" s="17"/>
      <c r="E42" s="17"/>
      <c r="F42" s="17"/>
      <c r="G42" s="17"/>
      <c r="H42" s="17"/>
      <c r="I42" s="17"/>
      <c r="J42" s="17"/>
      <c r="K42" s="17"/>
      <c r="L42" s="17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 spans="1:24" x14ac:dyDescent="0.25">
      <c r="A43" s="80"/>
      <c r="B43" s="89"/>
      <c r="C43" s="88"/>
      <c r="D43" s="17"/>
      <c r="E43" s="17"/>
      <c r="F43" s="17"/>
      <c r="G43" s="17"/>
      <c r="H43" s="17"/>
      <c r="I43" s="17"/>
      <c r="J43" s="17"/>
      <c r="K43" s="17"/>
      <c r="L43" s="17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 spans="1:24" x14ac:dyDescent="0.25">
      <c r="A44" s="80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 spans="1:24" x14ac:dyDescent="0.25">
      <c r="A45" s="17"/>
      <c r="B45" s="82"/>
      <c r="C45" s="82"/>
      <c r="D45" s="17"/>
      <c r="E45" s="17"/>
      <c r="F45" s="17"/>
      <c r="G45" s="17"/>
      <c r="H45" s="17"/>
      <c r="I45" s="17"/>
      <c r="J45" s="17"/>
      <c r="K45" s="17"/>
      <c r="L45" s="17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 spans="1:24" x14ac:dyDescent="0.25">
      <c r="A46" s="90"/>
      <c r="B46" s="91"/>
      <c r="C46" s="82"/>
      <c r="D46" s="17"/>
      <c r="E46" s="17"/>
      <c r="F46" s="17"/>
      <c r="G46" s="17"/>
      <c r="H46" s="17"/>
      <c r="I46" s="17"/>
      <c r="J46" s="17"/>
      <c r="K46" s="17"/>
      <c r="L46" s="17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 spans="1:24" x14ac:dyDescent="0.25">
      <c r="A47" s="90"/>
      <c r="B47" s="91"/>
      <c r="C47" s="82"/>
      <c r="D47" s="17"/>
      <c r="E47" s="17"/>
      <c r="F47" s="17"/>
      <c r="G47" s="17"/>
      <c r="H47" s="17"/>
      <c r="I47" s="17"/>
      <c r="J47" s="17"/>
      <c r="K47" s="17"/>
      <c r="L47" s="17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 spans="1:24" x14ac:dyDescent="0.25">
      <c r="A48" s="90"/>
      <c r="B48" s="91"/>
      <c r="C48" s="82"/>
      <c r="D48" s="17"/>
      <c r="E48" s="17"/>
      <c r="F48" s="17"/>
      <c r="G48" s="17"/>
      <c r="H48" s="17"/>
      <c r="I48" s="17"/>
      <c r="J48" s="17"/>
      <c r="K48" s="17"/>
      <c r="L48" s="17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 spans="1:24" x14ac:dyDescent="0.25">
      <c r="A49" s="90"/>
      <c r="B49" s="91"/>
      <c r="C49" s="82"/>
      <c r="D49" s="17"/>
      <c r="E49" s="17"/>
      <c r="F49" s="17"/>
      <c r="G49" s="17"/>
      <c r="H49" s="17"/>
      <c r="I49" s="17"/>
      <c r="J49" s="17"/>
      <c r="K49" s="17"/>
      <c r="L49" s="17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 spans="1:24" x14ac:dyDescent="0.25">
      <c r="A51" s="87"/>
      <c r="B51" s="8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1:24" x14ac:dyDescent="0.25">
      <c r="A52" s="80"/>
      <c r="B52" s="88"/>
      <c r="C52" s="88"/>
      <c r="D52" s="17"/>
      <c r="E52" s="17"/>
      <c r="F52" s="17"/>
      <c r="G52" s="17"/>
      <c r="H52" s="17"/>
      <c r="I52" s="17"/>
      <c r="J52" s="17"/>
      <c r="K52" s="17"/>
      <c r="L52" s="17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1:24" x14ac:dyDescent="0.25">
      <c r="A53" s="80"/>
      <c r="B53" s="88"/>
      <c r="C53" s="88"/>
      <c r="D53" s="17"/>
      <c r="E53" s="17"/>
      <c r="F53" s="17"/>
      <c r="G53" s="17"/>
      <c r="H53" s="17"/>
      <c r="I53" s="17"/>
      <c r="J53" s="17"/>
      <c r="K53" s="17"/>
      <c r="L53" s="17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1:24" x14ac:dyDescent="0.25">
      <c r="A54" s="80"/>
      <c r="B54" s="89"/>
      <c r="C54" s="88"/>
      <c r="D54" s="17"/>
      <c r="E54" s="17"/>
      <c r="F54" s="17"/>
      <c r="G54" s="17"/>
      <c r="H54" s="17"/>
      <c r="I54" s="17"/>
      <c r="J54" s="17"/>
      <c r="K54" s="17"/>
      <c r="L54" s="17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 x14ac:dyDescent="0.25">
      <c r="A55" s="80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4" x14ac:dyDescent="0.25">
      <c r="A56" s="17"/>
      <c r="B56" s="82"/>
      <c r="C56" s="82"/>
      <c r="D56" s="17"/>
      <c r="E56" s="17"/>
      <c r="F56" s="17"/>
      <c r="G56" s="17"/>
      <c r="H56" s="17"/>
      <c r="I56" s="17"/>
      <c r="J56" s="17"/>
      <c r="K56" s="17"/>
      <c r="L56" s="17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1:24" x14ac:dyDescent="0.25">
      <c r="A57" s="90"/>
      <c r="B57" s="91"/>
      <c r="C57" s="82"/>
      <c r="D57" s="17"/>
      <c r="E57" s="17"/>
      <c r="F57" s="17"/>
      <c r="G57" s="17"/>
      <c r="H57" s="17"/>
      <c r="I57" s="17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 spans="1:24" x14ac:dyDescent="0.25">
      <c r="A58" s="90"/>
      <c r="B58" s="91"/>
      <c r="C58" s="82"/>
      <c r="D58" s="17"/>
      <c r="E58" s="17"/>
      <c r="F58" s="17"/>
      <c r="G58" s="17"/>
      <c r="H58" s="17"/>
      <c r="I58" s="17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 x14ac:dyDescent="0.25">
      <c r="A59" s="90"/>
      <c r="B59" s="91"/>
      <c r="C59" s="82"/>
      <c r="D59" s="17"/>
      <c r="E59" s="17"/>
      <c r="F59" s="17"/>
      <c r="G59" s="17"/>
      <c r="H59" s="17"/>
      <c r="I59" s="17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 spans="1:24" x14ac:dyDescent="0.25">
      <c r="A60" s="90"/>
      <c r="B60" s="91"/>
      <c r="C60" s="82"/>
      <c r="D60" s="17"/>
      <c r="E60" s="17"/>
      <c r="F60" s="17"/>
      <c r="G60" s="17"/>
      <c r="H60" s="17"/>
      <c r="I60" s="17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</row>
    <row r="63" spans="1:24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1:24" x14ac:dyDescent="0.25">
      <c r="A65" s="17"/>
      <c r="B65" s="17"/>
      <c r="C65" s="17"/>
      <c r="D65" s="17"/>
      <c r="E65" s="17"/>
      <c r="F65" s="17"/>
      <c r="G65" s="17"/>
      <c r="H65" s="17"/>
      <c r="I65" s="17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 spans="1:24" x14ac:dyDescent="0.25">
      <c r="A66" s="17"/>
      <c r="B66" s="17"/>
      <c r="C66" s="17"/>
      <c r="D66" s="17"/>
      <c r="E66" s="17"/>
      <c r="F66" s="17"/>
      <c r="G66" s="17"/>
      <c r="H66" s="17"/>
      <c r="I66" s="17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 spans="1:24" x14ac:dyDescent="0.25">
      <c r="A67" s="17"/>
      <c r="B67" s="17"/>
      <c r="C67" s="17"/>
      <c r="D67" s="17"/>
      <c r="E67" s="17"/>
      <c r="F67" s="17"/>
      <c r="G67" s="17"/>
      <c r="H67" s="17"/>
      <c r="I67" s="17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1:24" x14ac:dyDescent="0.25">
      <c r="A68" s="3"/>
      <c r="B68" s="3"/>
      <c r="C68" s="3"/>
      <c r="D68" s="3"/>
      <c r="E68" s="3"/>
      <c r="F68" s="3"/>
      <c r="G68" s="3"/>
      <c r="H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 spans="1:24" x14ac:dyDescent="0.25">
      <c r="A69" s="3"/>
      <c r="B69" s="3"/>
      <c r="C69" s="3"/>
      <c r="D69" s="3"/>
      <c r="E69" s="3"/>
      <c r="F69" s="3"/>
      <c r="G69" s="3"/>
      <c r="H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 spans="1:24" x14ac:dyDescent="0.25">
      <c r="A70" s="3"/>
      <c r="B70" s="3"/>
      <c r="C70" s="3"/>
      <c r="D70" s="3"/>
      <c r="E70" s="3"/>
      <c r="F70" s="3"/>
      <c r="G70" s="3"/>
      <c r="H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4" x14ac:dyDescent="0.25">
      <c r="A71" s="3"/>
      <c r="B71" s="3"/>
      <c r="C71" s="3"/>
      <c r="D71" s="3"/>
      <c r="E71" s="3"/>
      <c r="F71" s="3"/>
      <c r="G71" s="3"/>
      <c r="H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</row>
    <row r="72" spans="1:24" x14ac:dyDescent="0.25">
      <c r="A72" s="3"/>
      <c r="B72" s="3"/>
      <c r="C72" s="3"/>
      <c r="D72" s="3"/>
      <c r="E72" s="3"/>
      <c r="F72" s="3"/>
      <c r="G72" s="3"/>
      <c r="H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</row>
    <row r="73" spans="1:24" x14ac:dyDescent="0.25">
      <c r="A73" s="3"/>
      <c r="B73" s="3"/>
      <c r="C73" s="3"/>
      <c r="D73" s="3"/>
      <c r="E73" s="3"/>
      <c r="F73" s="3"/>
      <c r="G73" s="3"/>
      <c r="H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</row>
    <row r="74" spans="1:24" x14ac:dyDescent="0.25">
      <c r="A74" s="3"/>
      <c r="B74" s="3"/>
      <c r="C74" s="3"/>
      <c r="D74" s="3"/>
      <c r="E74" s="3"/>
      <c r="F74" s="3"/>
      <c r="G74" s="3"/>
      <c r="H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</row>
    <row r="75" spans="1:24" x14ac:dyDescent="0.25">
      <c r="A75" s="3"/>
      <c r="B75" s="3"/>
      <c r="C75" s="3"/>
      <c r="D75" s="3"/>
      <c r="E75" s="3"/>
      <c r="F75" s="3"/>
      <c r="G75" s="3"/>
      <c r="H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 spans="1:24" x14ac:dyDescent="0.25">
      <c r="A76" s="3"/>
      <c r="B76" s="3"/>
      <c r="C76" s="3"/>
      <c r="D76" s="3"/>
      <c r="E76" s="3"/>
      <c r="F76" s="3"/>
      <c r="G76" s="3"/>
      <c r="H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</row>
    <row r="77" spans="1:24" x14ac:dyDescent="0.25">
      <c r="A77" s="3"/>
      <c r="B77" s="3"/>
      <c r="C77" s="3"/>
      <c r="D77" s="3"/>
      <c r="E77" s="3"/>
      <c r="F77" s="3"/>
      <c r="G77" s="3"/>
      <c r="H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</row>
    <row r="78" spans="1:24" x14ac:dyDescent="0.25">
      <c r="A78" s="3"/>
      <c r="B78" s="3"/>
      <c r="C78" s="3"/>
      <c r="D78" s="3"/>
      <c r="E78" s="3"/>
      <c r="F78" s="3"/>
      <c r="G78" s="3"/>
      <c r="H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</row>
    <row r="79" spans="1:24" x14ac:dyDescent="0.25">
      <c r="A79" s="3"/>
      <c r="B79" s="3"/>
      <c r="C79" s="3"/>
      <c r="D79" s="3"/>
      <c r="E79" s="3"/>
      <c r="F79" s="3"/>
      <c r="G79" s="3"/>
      <c r="H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</row>
    <row r="80" spans="1:24" x14ac:dyDescent="0.25">
      <c r="A80" s="3"/>
      <c r="B80" s="3"/>
      <c r="C80" s="3"/>
      <c r="D80" s="3"/>
      <c r="E80" s="3"/>
      <c r="F80" s="3"/>
      <c r="G80" s="3"/>
      <c r="H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</row>
    <row r="81" spans="1:24" x14ac:dyDescent="0.25">
      <c r="A81" s="3"/>
      <c r="B81" s="3"/>
      <c r="C81" s="3"/>
      <c r="D81" s="3"/>
      <c r="E81" s="3"/>
      <c r="F81" s="3"/>
      <c r="G81" s="3"/>
      <c r="H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 spans="1:24" x14ac:dyDescent="0.25">
      <c r="A82" s="3"/>
      <c r="B82" s="3"/>
      <c r="C82" s="3"/>
      <c r="D82" s="3"/>
      <c r="E82" s="3"/>
      <c r="F82" s="3"/>
      <c r="G82" s="3"/>
      <c r="H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 spans="1:24" x14ac:dyDescent="0.25">
      <c r="A83" s="3"/>
      <c r="B83" s="3"/>
      <c r="C83" s="3"/>
      <c r="D83" s="3"/>
      <c r="E83" s="3"/>
      <c r="F83" s="3"/>
      <c r="G83" s="3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 spans="1:24" x14ac:dyDescent="0.25">
      <c r="A84" s="3"/>
      <c r="B84" s="3"/>
      <c r="C84" s="3"/>
      <c r="D84" s="3"/>
      <c r="E84" s="3"/>
      <c r="F84" s="3"/>
      <c r="G84" s="3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 spans="1:24" x14ac:dyDescent="0.25">
      <c r="A85" s="3"/>
      <c r="B85" s="3"/>
      <c r="C85" s="3"/>
      <c r="D85" s="3"/>
      <c r="E85" s="3"/>
      <c r="F85" s="3"/>
      <c r="G85" s="3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 spans="1:24" x14ac:dyDescent="0.25">
      <c r="A86" s="3"/>
      <c r="B86" s="3"/>
      <c r="C86" s="3"/>
      <c r="D86" s="3"/>
      <c r="E86" s="3"/>
      <c r="F86" s="3"/>
      <c r="G86" s="3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spans="1:24" x14ac:dyDescent="0.25">
      <c r="A87" s="3"/>
      <c r="B87" s="3"/>
      <c r="C87" s="3"/>
      <c r="D87" s="3"/>
      <c r="E87" s="3"/>
      <c r="F87" s="3"/>
      <c r="G87" s="3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1:24" x14ac:dyDescent="0.25">
      <c r="A88" s="3"/>
      <c r="B88" s="3"/>
      <c r="C88" s="3"/>
      <c r="D88" s="3"/>
      <c r="E88" s="3"/>
      <c r="F88" s="3"/>
      <c r="G88" s="3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spans="1:24" x14ac:dyDescent="0.25">
      <c r="A89" s="3"/>
      <c r="B89" s="3"/>
      <c r="C89" s="3"/>
      <c r="D89" s="3"/>
      <c r="E89" s="3"/>
      <c r="F89" s="3"/>
      <c r="G89" s="3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 spans="1:24" x14ac:dyDescent="0.25">
      <c r="A90" s="3"/>
      <c r="B90" s="3"/>
      <c r="C90" s="3"/>
      <c r="D90" s="3"/>
      <c r="E90" s="3"/>
      <c r="F90" s="3"/>
      <c r="G90" s="3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 spans="1:24" x14ac:dyDescent="0.25">
      <c r="A91" s="3"/>
      <c r="B91" s="3"/>
      <c r="C91" s="3"/>
      <c r="D91" s="3"/>
      <c r="E91" s="3"/>
      <c r="F91" s="3"/>
      <c r="G91" s="3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1:24" x14ac:dyDescent="0.25">
      <c r="A92" s="3"/>
      <c r="B92" s="3"/>
      <c r="C92" s="3"/>
      <c r="D92" s="3"/>
      <c r="E92" s="3"/>
      <c r="F92" s="3"/>
      <c r="G92" s="3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1:24" x14ac:dyDescent="0.25">
      <c r="A93" s="3"/>
      <c r="B93" s="3"/>
      <c r="C93" s="3"/>
      <c r="D93" s="3"/>
      <c r="E93" s="3"/>
      <c r="F93" s="3"/>
      <c r="G93" s="3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1:24" x14ac:dyDescent="0.25">
      <c r="A94" s="3"/>
      <c r="B94" s="3"/>
      <c r="C94" s="3"/>
      <c r="D94" s="3"/>
      <c r="E94" s="3"/>
      <c r="F94" s="3"/>
      <c r="G94" s="3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1:24" x14ac:dyDescent="0.25">
      <c r="A95" s="3"/>
      <c r="B95" s="3"/>
      <c r="C95" s="3"/>
      <c r="D95" s="3"/>
      <c r="E95" s="3"/>
      <c r="F95" s="3"/>
      <c r="G95" s="3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1:24" x14ac:dyDescent="0.25">
      <c r="A96" s="3"/>
      <c r="B96" s="3"/>
      <c r="C96" s="3"/>
      <c r="D96" s="3"/>
      <c r="E96" s="3"/>
      <c r="F96" s="3"/>
      <c r="G96" s="3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1:24" x14ac:dyDescent="0.25">
      <c r="A97" s="3"/>
      <c r="B97" s="3"/>
      <c r="C97" s="3"/>
      <c r="D97" s="3"/>
      <c r="E97" s="3"/>
      <c r="F97" s="3"/>
      <c r="G97" s="3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 x14ac:dyDescent="0.25">
      <c r="A98" s="3"/>
      <c r="B98" s="3"/>
      <c r="C98" s="3"/>
      <c r="D98" s="3"/>
      <c r="E98" s="3"/>
      <c r="F98" s="3"/>
      <c r="G98" s="3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1:24" x14ac:dyDescent="0.25">
      <c r="A99" s="3"/>
      <c r="B99" s="3"/>
      <c r="C99" s="3"/>
      <c r="D99" s="3"/>
      <c r="E99" s="3"/>
      <c r="F99" s="3"/>
      <c r="G99" s="3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1:24" x14ac:dyDescent="0.25">
      <c r="A100" s="3"/>
      <c r="B100" s="3"/>
      <c r="C100" s="3"/>
      <c r="D100" s="3"/>
      <c r="E100" s="3"/>
      <c r="F100" s="3"/>
      <c r="G100" s="3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1:24" x14ac:dyDescent="0.25">
      <c r="A101" s="3"/>
      <c r="B101" s="3"/>
      <c r="C101" s="3"/>
      <c r="D101" s="3"/>
      <c r="E101" s="3"/>
      <c r="F101" s="3"/>
      <c r="G101" s="3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1:24" x14ac:dyDescent="0.25">
      <c r="A102" s="3"/>
      <c r="B102" s="3"/>
      <c r="C102" s="3"/>
      <c r="D102" s="3"/>
      <c r="E102" s="3"/>
      <c r="F102" s="3"/>
      <c r="G102" s="3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4" x14ac:dyDescent="0.25">
      <c r="A103" s="3"/>
      <c r="B103" s="3"/>
      <c r="C103" s="3"/>
      <c r="D103" s="3"/>
      <c r="E103" s="3"/>
      <c r="F103" s="3"/>
      <c r="G103" s="3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4" x14ac:dyDescent="0.25">
      <c r="A104" s="3"/>
      <c r="B104" s="3"/>
      <c r="C104" s="3"/>
      <c r="D104" s="3"/>
      <c r="E104" s="3"/>
      <c r="F104" s="3"/>
      <c r="G104" s="3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 x14ac:dyDescent="0.25">
      <c r="A105" s="3"/>
      <c r="B105" s="3"/>
      <c r="C105" s="3"/>
      <c r="D105" s="3"/>
      <c r="E105" s="3"/>
      <c r="F105" s="3"/>
      <c r="G105" s="3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 x14ac:dyDescent="0.25">
      <c r="A106" s="3"/>
      <c r="B106" s="3"/>
      <c r="C106" s="3"/>
      <c r="D106" s="3"/>
      <c r="E106" s="3"/>
      <c r="F106" s="3"/>
      <c r="G106" s="3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 x14ac:dyDescent="0.25">
      <c r="A107" s="3"/>
      <c r="B107" s="3"/>
      <c r="C107" s="3"/>
      <c r="D107" s="3"/>
      <c r="E107" s="3"/>
      <c r="F107" s="3"/>
      <c r="G107" s="3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4" x14ac:dyDescent="0.25">
      <c r="A108" s="3"/>
      <c r="B108" s="3"/>
      <c r="C108" s="3"/>
      <c r="D108" s="3"/>
      <c r="E108" s="3"/>
      <c r="F108" s="3"/>
      <c r="G108" s="3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x14ac:dyDescent="0.25">
      <c r="A109" s="3"/>
      <c r="B109" s="3"/>
      <c r="C109" s="3"/>
      <c r="D109" s="3"/>
      <c r="E109" s="3"/>
      <c r="F109" s="3"/>
      <c r="G109" s="3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4" x14ac:dyDescent="0.25">
      <c r="A110" s="3"/>
      <c r="B110" s="3"/>
      <c r="C110" s="3"/>
      <c r="D110" s="3"/>
      <c r="E110" s="3"/>
      <c r="F110" s="3"/>
      <c r="G110" s="3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4" x14ac:dyDescent="0.25">
      <c r="A111" s="3"/>
      <c r="B111" s="3"/>
      <c r="C111" s="3"/>
      <c r="D111" s="3"/>
      <c r="E111" s="3"/>
      <c r="F111" s="3"/>
      <c r="G111" s="3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1:24" x14ac:dyDescent="0.25">
      <c r="A112" s="3"/>
      <c r="B112" s="3"/>
      <c r="C112" s="3"/>
      <c r="D112" s="3"/>
      <c r="E112" s="3"/>
      <c r="F112" s="3"/>
      <c r="G112" s="3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1:24" x14ac:dyDescent="0.25">
      <c r="A113" s="3"/>
      <c r="B113" s="3"/>
      <c r="C113" s="3"/>
      <c r="D113" s="3"/>
      <c r="E113" s="3"/>
      <c r="F113" s="3"/>
      <c r="G113" s="3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1:24" x14ac:dyDescent="0.25">
      <c r="A114" s="3"/>
      <c r="B114" s="3"/>
      <c r="C114" s="3"/>
      <c r="D114" s="3"/>
      <c r="E114" s="3"/>
      <c r="F114" s="3"/>
      <c r="G114" s="3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1:24" x14ac:dyDescent="0.25">
      <c r="A115" s="3"/>
      <c r="B115" s="3"/>
      <c r="C115" s="3"/>
      <c r="D115" s="3"/>
      <c r="E115" s="3"/>
      <c r="F115" s="3"/>
      <c r="G115" s="3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1:24" x14ac:dyDescent="0.25">
      <c r="A116" s="3"/>
      <c r="B116" s="3"/>
      <c r="C116" s="3"/>
      <c r="D116" s="3"/>
      <c r="E116" s="3"/>
      <c r="F116" s="3"/>
      <c r="G116" s="3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1:24" x14ac:dyDescent="0.25">
      <c r="A117" s="3"/>
      <c r="B117" s="3"/>
      <c r="C117" s="3"/>
      <c r="D117" s="3"/>
      <c r="E117" s="3"/>
      <c r="F117" s="3"/>
      <c r="G117" s="3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1:24" x14ac:dyDescent="0.25">
      <c r="A118" s="3"/>
      <c r="B118" s="3"/>
      <c r="C118" s="3"/>
      <c r="D118" s="3"/>
      <c r="E118" s="3"/>
      <c r="F118" s="3"/>
      <c r="G118" s="3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</row>
    <row r="119" spans="1:24" x14ac:dyDescent="0.25">
      <c r="A119" s="3"/>
      <c r="B119" s="3"/>
      <c r="C119" s="3"/>
      <c r="D119" s="3"/>
      <c r="E119" s="3"/>
      <c r="F119" s="3"/>
      <c r="G119" s="3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</row>
    <row r="120" spans="1:24" x14ac:dyDescent="0.25">
      <c r="A120" s="3"/>
      <c r="B120" s="3"/>
      <c r="C120" s="3"/>
      <c r="D120" s="3"/>
      <c r="E120" s="3"/>
      <c r="F120" s="3"/>
      <c r="G120" s="3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</row>
    <row r="121" spans="1:24" x14ac:dyDescent="0.25">
      <c r="A121" s="3"/>
      <c r="B121" s="3"/>
      <c r="C121" s="3"/>
      <c r="D121" s="3"/>
      <c r="E121" s="3"/>
      <c r="F121" s="3"/>
      <c r="G121" s="3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</row>
    <row r="122" spans="1:24" x14ac:dyDescent="0.25">
      <c r="A122" s="3"/>
      <c r="B122" s="3"/>
      <c r="C122" s="3"/>
      <c r="D122" s="3"/>
      <c r="E122" s="3"/>
      <c r="F122" s="3"/>
      <c r="G122" s="3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1:24" x14ac:dyDescent="0.25">
      <c r="A123" s="3"/>
      <c r="B123" s="3"/>
      <c r="C123" s="3"/>
      <c r="D123" s="3"/>
      <c r="E123" s="3"/>
      <c r="F123" s="3"/>
      <c r="G123" s="3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</row>
    <row r="124" spans="1:24" x14ac:dyDescent="0.25">
      <c r="A124" s="3"/>
      <c r="B124" s="3"/>
      <c r="C124" s="3"/>
      <c r="D124" s="3"/>
      <c r="E124" s="3"/>
      <c r="F124" s="3"/>
      <c r="G124" s="3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</row>
    <row r="125" spans="1:24" x14ac:dyDescent="0.25">
      <c r="A125" s="3"/>
      <c r="B125" s="3"/>
      <c r="C125" s="3"/>
      <c r="D125" s="3"/>
      <c r="E125" s="3"/>
      <c r="F125" s="3"/>
      <c r="G125" s="3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1:24" x14ac:dyDescent="0.25">
      <c r="A126" s="3"/>
      <c r="B126" s="3"/>
      <c r="C126" s="3"/>
      <c r="D126" s="3"/>
      <c r="E126" s="3"/>
      <c r="F126" s="3"/>
      <c r="G126" s="3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1:24" x14ac:dyDescent="0.25">
      <c r="A127" s="3"/>
      <c r="B127" s="3"/>
      <c r="C127" s="3"/>
      <c r="D127" s="3"/>
      <c r="E127" s="3"/>
      <c r="F127" s="3"/>
      <c r="G127" s="3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  <row r="128" spans="1:24" x14ac:dyDescent="0.25">
      <c r="A128" s="3"/>
      <c r="B128" s="3"/>
      <c r="C128" s="3"/>
      <c r="D128" s="3"/>
      <c r="E128" s="3"/>
      <c r="F128" s="3"/>
      <c r="G128" s="3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</row>
    <row r="129" spans="1:24" x14ac:dyDescent="0.25">
      <c r="A129" s="3"/>
      <c r="B129" s="3"/>
      <c r="C129" s="3"/>
      <c r="D129" s="3"/>
      <c r="E129" s="3"/>
      <c r="F129" s="3"/>
      <c r="G129" s="3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</row>
    <row r="130" spans="1:24" x14ac:dyDescent="0.25">
      <c r="A130" s="3"/>
      <c r="B130" s="3"/>
      <c r="C130" s="3"/>
      <c r="D130" s="3"/>
      <c r="E130" s="3"/>
      <c r="F130" s="3"/>
      <c r="G130" s="3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1:24" x14ac:dyDescent="0.25">
      <c r="A131" s="3"/>
      <c r="B131" s="3"/>
      <c r="C131" s="3"/>
      <c r="D131" s="3"/>
      <c r="E131" s="3"/>
      <c r="F131" s="3"/>
      <c r="G131" s="3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1:24" x14ac:dyDescent="0.25">
      <c r="A132" s="3"/>
      <c r="B132" s="3"/>
      <c r="C132" s="3"/>
      <c r="D132" s="3"/>
      <c r="E132" s="3"/>
      <c r="F132" s="3"/>
      <c r="G132" s="3"/>
    </row>
    <row r="133" spans="1:24" x14ac:dyDescent="0.25">
      <c r="A133" s="3"/>
      <c r="B133" s="3"/>
      <c r="C133" s="3"/>
      <c r="D133" s="3"/>
      <c r="E133" s="3"/>
      <c r="F133" s="3"/>
      <c r="G133" s="3"/>
    </row>
    <row r="134" spans="1:24" x14ac:dyDescent="0.25">
      <c r="A134" s="3"/>
      <c r="B134" s="3"/>
      <c r="C134" s="3"/>
      <c r="D134" s="3"/>
      <c r="E134" s="3"/>
      <c r="F134" s="3"/>
      <c r="G134" s="3"/>
    </row>
    <row r="135" spans="1:24" x14ac:dyDescent="0.25">
      <c r="A135" s="3"/>
      <c r="B135" s="3"/>
      <c r="C135" s="3"/>
      <c r="D135" s="3"/>
      <c r="E135" s="3"/>
      <c r="F135" s="3"/>
      <c r="G135" s="3"/>
    </row>
    <row r="136" spans="1:24" x14ac:dyDescent="0.25">
      <c r="A136" s="3"/>
      <c r="B136" s="3"/>
      <c r="C136" s="3"/>
      <c r="D136" s="3"/>
      <c r="E136" s="3"/>
      <c r="F136" s="3"/>
      <c r="G136" s="3"/>
    </row>
    <row r="137" spans="1:24" x14ac:dyDescent="0.25">
      <c r="A137" s="3"/>
      <c r="B137" s="3"/>
      <c r="C137" s="3"/>
      <c r="D137" s="3"/>
      <c r="E137" s="3"/>
      <c r="F137" s="3"/>
      <c r="G137" s="3"/>
    </row>
    <row r="138" spans="1:24" x14ac:dyDescent="0.25">
      <c r="A138" s="3"/>
      <c r="B138" s="3"/>
      <c r="C138" s="3"/>
      <c r="D138" s="3"/>
      <c r="E138" s="3"/>
      <c r="F138" s="3"/>
      <c r="G138" s="3"/>
    </row>
    <row r="139" spans="1:24" x14ac:dyDescent="0.25">
      <c r="A139" s="3"/>
      <c r="B139" s="3"/>
      <c r="C139" s="3"/>
      <c r="D139" s="3"/>
      <c r="E139" s="3"/>
      <c r="F139" s="3"/>
      <c r="G139" s="3"/>
    </row>
    <row r="140" spans="1:24" x14ac:dyDescent="0.25">
      <c r="A140" s="3"/>
      <c r="B140" s="3"/>
      <c r="C140" s="3"/>
      <c r="D140" s="3"/>
      <c r="E140" s="3"/>
      <c r="F140" s="3"/>
      <c r="G140" s="3"/>
    </row>
    <row r="141" spans="1:24" x14ac:dyDescent="0.25">
      <c r="A141" s="3"/>
      <c r="B141" s="3"/>
      <c r="C141" s="3"/>
      <c r="D141" s="3"/>
      <c r="E141" s="3"/>
      <c r="F141" s="3"/>
      <c r="G141" s="3"/>
    </row>
    <row r="142" spans="1:24" x14ac:dyDescent="0.25">
      <c r="A142" s="3"/>
      <c r="B142" s="3"/>
      <c r="C142" s="3"/>
      <c r="D142" s="3"/>
      <c r="E142" s="3"/>
      <c r="F142" s="3"/>
      <c r="G142" s="3"/>
    </row>
    <row r="143" spans="1:24" x14ac:dyDescent="0.25">
      <c r="A143" s="3"/>
      <c r="B143" s="3"/>
      <c r="C143" s="3"/>
      <c r="D143" s="3"/>
      <c r="E143" s="3"/>
      <c r="F143" s="3"/>
      <c r="G143" s="3"/>
    </row>
    <row r="144" spans="1:24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</row>
    <row r="181" spans="1:7" x14ac:dyDescent="0.25">
      <c r="A181" s="3"/>
      <c r="B181" s="3"/>
      <c r="C181" s="3"/>
      <c r="D181" s="3"/>
    </row>
    <row r="182" spans="1:7" x14ac:dyDescent="0.25">
      <c r="A182" s="3"/>
      <c r="B182" s="3"/>
      <c r="C182" s="3"/>
      <c r="D182" s="3"/>
    </row>
    <row r="183" spans="1:7" x14ac:dyDescent="0.25">
      <c r="A183" s="3"/>
      <c r="B183" s="3"/>
      <c r="C183" s="3"/>
      <c r="D183" s="3"/>
    </row>
    <row r="184" spans="1:7" x14ac:dyDescent="0.25">
      <c r="A184" s="3"/>
      <c r="B184" s="3"/>
      <c r="C184" s="3"/>
      <c r="D184" s="3"/>
    </row>
    <row r="185" spans="1:7" x14ac:dyDescent="0.25">
      <c r="A185" s="3"/>
      <c r="B185" s="3"/>
      <c r="C185" s="3"/>
      <c r="D185" s="3"/>
    </row>
    <row r="186" spans="1:7" x14ac:dyDescent="0.25">
      <c r="A186" s="3"/>
      <c r="B186" s="3"/>
      <c r="C186" s="3"/>
      <c r="D186" s="3"/>
    </row>
    <row r="187" spans="1:7" x14ac:dyDescent="0.25">
      <c r="A187" s="3"/>
      <c r="B187" s="3"/>
      <c r="C187" s="3"/>
      <c r="D187" s="3"/>
    </row>
  </sheetData>
  <mergeCells count="10">
    <mergeCell ref="J4:K4"/>
    <mergeCell ref="B5:C5"/>
    <mergeCell ref="F5:G5"/>
    <mergeCell ref="J5:K5"/>
    <mergeCell ref="B18:C18"/>
    <mergeCell ref="F18:G18"/>
    <mergeCell ref="B17:C17"/>
    <mergeCell ref="F17:G17"/>
    <mergeCell ref="B4:C4"/>
    <mergeCell ref="F4:G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87"/>
  <sheetViews>
    <sheetView workbookViewId="0">
      <selection activeCell="A5" sqref="A5"/>
    </sheetView>
  </sheetViews>
  <sheetFormatPr defaultRowHeight="15" x14ac:dyDescent="0.25"/>
  <cols>
    <col min="1" max="1" width="11.140625" customWidth="1"/>
    <col min="2" max="2" width="12.28515625" customWidth="1"/>
    <col min="3" max="3" width="19.140625" customWidth="1"/>
    <col min="4" max="4" width="4.140625" customWidth="1"/>
    <col min="5" max="5" width="10.5703125" customWidth="1"/>
    <col min="6" max="6" width="14.140625" customWidth="1"/>
    <col min="7" max="7" width="23.5703125" customWidth="1"/>
    <col min="8" max="8" width="4.5703125" customWidth="1"/>
    <col min="9" max="9" width="11.42578125" customWidth="1"/>
    <col min="10" max="10" width="12.7109375" customWidth="1"/>
    <col min="11" max="11" width="22.42578125" customWidth="1"/>
    <col min="12" max="12" width="3.5703125" customWidth="1"/>
  </cols>
  <sheetData>
    <row r="1" spans="1:24" ht="18.600000000000001" x14ac:dyDescent="0.45">
      <c r="A1" s="115" t="s">
        <v>32</v>
      </c>
      <c r="B1" s="109" t="s">
        <v>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8.600000000000001" x14ac:dyDescent="0.45">
      <c r="A2" s="116" t="s">
        <v>31</v>
      </c>
      <c r="B2" s="109" t="s">
        <v>33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thickBot="1" x14ac:dyDescent="0.4">
      <c r="A3" s="46"/>
      <c r="B3" s="46"/>
      <c r="C3" s="46"/>
      <c r="D3" s="46"/>
      <c r="E3" s="17"/>
      <c r="F3" s="17"/>
      <c r="G3" s="17"/>
      <c r="H3" s="17"/>
      <c r="I3" s="17"/>
      <c r="J3" s="17"/>
      <c r="K3" s="17"/>
      <c r="L3" s="17"/>
      <c r="M3" s="17"/>
      <c r="N3" s="17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30.95" customHeight="1" x14ac:dyDescent="0.35">
      <c r="A4" s="5" t="s">
        <v>55</v>
      </c>
      <c r="B4" s="288" t="s">
        <v>56</v>
      </c>
      <c r="C4" s="289"/>
      <c r="D4" s="46"/>
      <c r="E4" s="87"/>
      <c r="F4" s="87"/>
      <c r="G4" s="17"/>
      <c r="H4" s="17"/>
      <c r="I4" s="87"/>
      <c r="J4" s="87"/>
      <c r="K4" s="17"/>
      <c r="L4" s="17"/>
      <c r="M4" s="17"/>
      <c r="N4" s="17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ht="34.5" customHeight="1" x14ac:dyDescent="0.35">
      <c r="A5" s="236" t="s">
        <v>1</v>
      </c>
      <c r="B5" s="282" t="e">
        <f>'Passport - KPIs'!#REF!</f>
        <v>#REF!</v>
      </c>
      <c r="C5" s="283"/>
      <c r="D5" s="46"/>
      <c r="E5" s="80"/>
      <c r="F5" s="88"/>
      <c r="G5" s="88"/>
      <c r="H5" s="17"/>
      <c r="I5" s="80"/>
      <c r="J5" s="88"/>
      <c r="K5" s="88"/>
      <c r="L5" s="17"/>
      <c r="M5" s="17"/>
      <c r="N5" s="17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4.45" x14ac:dyDescent="0.35">
      <c r="B6" s="95">
        <v>15</v>
      </c>
      <c r="C6" s="97" t="s">
        <v>86</v>
      </c>
      <c r="D6" s="85"/>
      <c r="E6" s="80"/>
      <c r="F6" s="88"/>
      <c r="G6" s="88"/>
      <c r="H6" s="17"/>
      <c r="I6" s="80"/>
      <c r="J6" s="88"/>
      <c r="K6" s="88"/>
      <c r="L6" s="17"/>
      <c r="M6" s="17"/>
      <c r="N6" s="17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ht="15.6" x14ac:dyDescent="0.35">
      <c r="A7" s="96" t="s">
        <v>0</v>
      </c>
      <c r="B7" s="117">
        <f>IF((5*B6)/(B14-B12)-(5*B12)/(B14-B12)&gt;5,5,IF((5*B6)/(B14-B12)-(5*B12)/(B14-B12)&lt;0,-1,(5*B6)/(B14-B12)-(5*B12)/(B14-B12)))</f>
        <v>3.75</v>
      </c>
      <c r="C7" s="97"/>
      <c r="D7" s="86"/>
      <c r="E7" s="80"/>
      <c r="F7" s="117"/>
      <c r="G7" s="88"/>
      <c r="H7" s="17"/>
      <c r="I7" s="80"/>
      <c r="J7" s="117"/>
      <c r="K7" s="88"/>
      <c r="L7" s="17"/>
      <c r="M7" s="17"/>
      <c r="N7" s="17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ht="29.1" x14ac:dyDescent="0.35">
      <c r="A8" s="118" t="s">
        <v>34</v>
      </c>
      <c r="B8" s="98">
        <f>B7*Weights!J32</f>
        <v>0.9375</v>
      </c>
      <c r="C8" s="97"/>
      <c r="D8" s="86"/>
      <c r="E8" s="80"/>
      <c r="F8" s="98"/>
      <c r="G8" s="88"/>
      <c r="H8" s="17"/>
      <c r="I8" s="80"/>
      <c r="J8" s="98"/>
      <c r="K8" s="88"/>
      <c r="L8" s="17"/>
      <c r="M8" s="17"/>
      <c r="N8" s="17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14.45" x14ac:dyDescent="0.35">
      <c r="A9" s="96"/>
      <c r="B9" s="17"/>
      <c r="C9" s="99"/>
      <c r="D9" s="86"/>
      <c r="E9" s="80"/>
      <c r="F9" s="17"/>
      <c r="G9" s="110"/>
      <c r="H9" s="143"/>
      <c r="I9" s="80"/>
      <c r="J9" s="17"/>
      <c r="K9" s="17"/>
      <c r="L9" s="17"/>
      <c r="M9" s="17"/>
      <c r="N9" s="17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ht="14.45" x14ac:dyDescent="0.35">
      <c r="A10" s="8"/>
      <c r="B10" s="4" t="s">
        <v>6</v>
      </c>
      <c r="C10" s="9" t="s">
        <v>0</v>
      </c>
      <c r="D10" s="46"/>
      <c r="E10" s="17"/>
      <c r="F10" s="82"/>
      <c r="G10" s="82"/>
      <c r="H10" s="92"/>
      <c r="I10" s="17"/>
      <c r="J10" s="82"/>
      <c r="K10" s="82"/>
      <c r="L10" s="17"/>
      <c r="M10" s="17"/>
      <c r="N10" s="17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14.45" x14ac:dyDescent="0.35">
      <c r="A11" s="10" t="s">
        <v>2</v>
      </c>
      <c r="B11" s="1">
        <f>IF((B12+(B12-B14)/5)&lt;0,0,(B12+(B12-B14)/5))</f>
        <v>34</v>
      </c>
      <c r="C11" s="11">
        <v>-1</v>
      </c>
      <c r="D11" s="46"/>
      <c r="E11" s="90"/>
      <c r="F11" s="91"/>
      <c r="G11" s="82"/>
      <c r="H11" s="93"/>
      <c r="I11" s="90"/>
      <c r="J11" s="91"/>
      <c r="K11" s="82"/>
      <c r="L11" s="17"/>
      <c r="M11" s="17"/>
      <c r="N11" s="17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14.45" x14ac:dyDescent="0.35">
      <c r="A12" s="10" t="s">
        <v>3</v>
      </c>
      <c r="B12" s="83">
        <v>30</v>
      </c>
      <c r="C12" s="11">
        <v>0</v>
      </c>
      <c r="D12" s="46"/>
      <c r="E12" s="90"/>
      <c r="F12" s="91"/>
      <c r="G12" s="82"/>
      <c r="H12" s="17"/>
      <c r="I12" s="90"/>
      <c r="J12" s="91"/>
      <c r="K12" s="82"/>
      <c r="L12" s="17"/>
      <c r="M12" s="17"/>
      <c r="N12" s="17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14.45" x14ac:dyDescent="0.35">
      <c r="A13" s="10" t="s">
        <v>4</v>
      </c>
      <c r="B13" s="1">
        <f>B12-3*(B12-B14)/5</f>
        <v>18</v>
      </c>
      <c r="C13" s="11">
        <v>3</v>
      </c>
      <c r="D13" s="46"/>
      <c r="E13" s="90"/>
      <c r="F13" s="91"/>
      <c r="G13" s="82"/>
      <c r="H13" s="17"/>
      <c r="I13" s="90"/>
      <c r="J13" s="91"/>
      <c r="K13" s="82"/>
      <c r="L13" s="17"/>
      <c r="M13" s="17"/>
      <c r="N13" s="17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thickBot="1" x14ac:dyDescent="0.4">
      <c r="A14" s="12" t="s">
        <v>5</v>
      </c>
      <c r="B14" s="84">
        <v>10</v>
      </c>
      <c r="C14" s="13">
        <v>5</v>
      </c>
      <c r="D14" s="46"/>
      <c r="E14" s="90"/>
      <c r="F14" s="91"/>
      <c r="G14" s="82"/>
      <c r="H14" s="17"/>
      <c r="I14" s="90"/>
      <c r="J14" s="91"/>
      <c r="K14" s="82"/>
      <c r="L14" s="17"/>
      <c r="M14" s="17"/>
      <c r="N14" s="17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14.45" x14ac:dyDescent="0.35">
      <c r="A15" s="46"/>
      <c r="B15" s="46"/>
      <c r="C15" s="46"/>
      <c r="D15" s="4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ht="14.45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43.5" customHeight="1" x14ac:dyDescent="0.35">
      <c r="A17" s="87"/>
      <c r="B17" s="281"/>
      <c r="C17" s="281"/>
      <c r="D17" s="17"/>
      <c r="E17" s="87"/>
      <c r="F17" s="281"/>
      <c r="G17" s="281"/>
      <c r="H17" s="17"/>
      <c r="I17" s="87"/>
      <c r="J17" s="281"/>
      <c r="K17" s="281"/>
      <c r="L17" s="17"/>
      <c r="M17" s="17"/>
      <c r="N17" s="17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14.45" x14ac:dyDescent="0.35">
      <c r="A18" s="80"/>
      <c r="B18" s="88"/>
      <c r="C18" s="88"/>
      <c r="D18" s="17"/>
      <c r="E18" s="80"/>
      <c r="F18" s="88"/>
      <c r="G18" s="88"/>
      <c r="H18" s="17"/>
      <c r="I18" s="80"/>
      <c r="J18" s="88"/>
      <c r="K18" s="88"/>
      <c r="L18" s="17"/>
      <c r="M18" s="17"/>
      <c r="N18" s="17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x14ac:dyDescent="0.25">
      <c r="A19" s="80"/>
      <c r="B19" s="88"/>
      <c r="C19" s="88"/>
      <c r="D19" s="92"/>
      <c r="E19" s="80"/>
      <c r="F19" s="88"/>
      <c r="G19" s="88"/>
      <c r="H19" s="17"/>
      <c r="I19" s="80"/>
      <c r="J19" s="88"/>
      <c r="K19" s="88"/>
      <c r="L19" s="17"/>
      <c r="M19" s="17"/>
      <c r="N19" s="17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15.75" x14ac:dyDescent="0.25">
      <c r="A20" s="80"/>
      <c r="B20" s="117"/>
      <c r="C20" s="117"/>
      <c r="D20" s="93"/>
      <c r="E20" s="80"/>
      <c r="F20" s="117"/>
      <c r="G20" s="88"/>
      <c r="H20" s="17"/>
      <c r="I20" s="80"/>
      <c r="J20" s="117"/>
      <c r="K20" s="88"/>
      <c r="L20" s="17"/>
      <c r="M20" s="17"/>
      <c r="N20" s="17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x14ac:dyDescent="0.25">
      <c r="A21" s="130"/>
      <c r="B21" s="98"/>
      <c r="C21" s="88"/>
      <c r="D21" s="93"/>
      <c r="E21" s="130"/>
      <c r="F21" s="98"/>
      <c r="G21" s="88"/>
      <c r="H21" s="17"/>
      <c r="I21" s="130"/>
      <c r="J21" s="98"/>
      <c r="K21" s="88"/>
      <c r="L21" s="17"/>
      <c r="M21" s="17"/>
      <c r="N21" s="17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x14ac:dyDescent="0.25">
      <c r="A22" s="80"/>
      <c r="B22" s="17"/>
      <c r="C22" s="17"/>
      <c r="D22" s="93"/>
      <c r="E22" s="80"/>
      <c r="F22" s="17"/>
      <c r="G22" s="17"/>
      <c r="H22" s="17"/>
      <c r="I22" s="80"/>
      <c r="J22" s="17"/>
      <c r="K22" s="17"/>
      <c r="L22" s="17"/>
      <c r="M22" s="17"/>
      <c r="N22" s="17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x14ac:dyDescent="0.25">
      <c r="A23" s="17"/>
      <c r="B23" s="82"/>
      <c r="C23" s="82"/>
      <c r="D23" s="17"/>
      <c r="E23" s="17"/>
      <c r="F23" s="82"/>
      <c r="G23" s="82"/>
      <c r="H23" s="92"/>
      <c r="I23" s="17"/>
      <c r="J23" s="82"/>
      <c r="K23" s="82"/>
      <c r="L23" s="17"/>
      <c r="M23" s="17"/>
      <c r="N23" s="17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x14ac:dyDescent="0.25">
      <c r="A24" s="90"/>
      <c r="B24" s="91"/>
      <c r="C24" s="82"/>
      <c r="D24" s="17"/>
      <c r="E24" s="90"/>
      <c r="F24" s="91"/>
      <c r="G24" s="82"/>
      <c r="H24" s="93"/>
      <c r="I24" s="90"/>
      <c r="J24" s="91"/>
      <c r="K24" s="82"/>
      <c r="L24" s="17"/>
      <c r="M24" s="17"/>
      <c r="N24" s="17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x14ac:dyDescent="0.25">
      <c r="A25" s="90"/>
      <c r="B25" s="91"/>
      <c r="C25" s="82"/>
      <c r="D25" s="17"/>
      <c r="E25" s="90"/>
      <c r="F25" s="91"/>
      <c r="G25" s="82"/>
      <c r="H25" s="17"/>
      <c r="I25" s="90"/>
      <c r="J25" s="91"/>
      <c r="K25" s="82"/>
      <c r="L25" s="17"/>
      <c r="M25" s="17"/>
      <c r="N25" s="17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x14ac:dyDescent="0.25">
      <c r="A26" s="90"/>
      <c r="B26" s="91"/>
      <c r="C26" s="82"/>
      <c r="D26" s="17"/>
      <c r="E26" s="90"/>
      <c r="F26" s="91"/>
      <c r="G26" s="82"/>
      <c r="H26" s="17"/>
      <c r="I26" s="90"/>
      <c r="J26" s="91"/>
      <c r="K26" s="82"/>
      <c r="L26" s="17"/>
      <c r="M26" s="17"/>
      <c r="N26" s="17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x14ac:dyDescent="0.25">
      <c r="A27" s="90"/>
      <c r="B27" s="91"/>
      <c r="C27" s="82"/>
      <c r="D27" s="17"/>
      <c r="E27" s="90"/>
      <c r="F27" s="91"/>
      <c r="G27" s="82"/>
      <c r="H27" s="17"/>
      <c r="I27" s="90"/>
      <c r="J27" s="91"/>
      <c r="K27" s="82"/>
      <c r="L27" s="17"/>
      <c r="M27" s="17"/>
      <c r="N27" s="17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x14ac:dyDescent="0.25">
      <c r="A28" s="87"/>
      <c r="B28" s="8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 ht="38.1" customHeight="1" x14ac:dyDescent="0.25">
      <c r="A29" s="87"/>
      <c r="B29" s="87"/>
      <c r="C29" s="17"/>
      <c r="D29" s="17"/>
      <c r="E29" s="87"/>
      <c r="F29" s="87"/>
      <c r="G29" s="17"/>
      <c r="H29" s="17"/>
      <c r="I29" s="17"/>
      <c r="J29" s="17"/>
      <c r="K29" s="17"/>
      <c r="L29" s="17"/>
      <c r="M29" s="17"/>
      <c r="N29" s="17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x14ac:dyDescent="0.25">
      <c r="A30" s="80"/>
      <c r="B30" s="88"/>
      <c r="C30" s="88"/>
      <c r="D30" s="17"/>
      <c r="E30" s="80"/>
      <c r="F30" s="88"/>
      <c r="G30" s="88"/>
      <c r="H30" s="17"/>
      <c r="I30" s="17"/>
      <c r="J30" s="17"/>
      <c r="K30" s="17"/>
      <c r="L30" s="17"/>
      <c r="M30" s="17"/>
      <c r="N30" s="17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1:24" x14ac:dyDescent="0.25">
      <c r="A31" s="80"/>
      <c r="B31" s="88"/>
      <c r="C31" s="88"/>
      <c r="D31" s="92"/>
      <c r="E31" s="80"/>
      <c r="F31" s="88"/>
      <c r="G31" s="88"/>
      <c r="H31" s="17"/>
      <c r="I31" s="17"/>
      <c r="J31" s="17"/>
      <c r="K31" s="17"/>
      <c r="L31" s="17"/>
      <c r="M31" s="17"/>
      <c r="N31" s="17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4" ht="15.75" x14ac:dyDescent="0.25">
      <c r="A32" s="80"/>
      <c r="B32" s="117"/>
      <c r="C32" s="88"/>
      <c r="D32" s="93"/>
      <c r="E32" s="80"/>
      <c r="F32" s="117"/>
      <c r="G32" s="88"/>
      <c r="H32" s="17"/>
      <c r="I32" s="17"/>
      <c r="J32" s="17"/>
      <c r="K32" s="17"/>
      <c r="L32" s="17"/>
      <c r="M32" s="17"/>
      <c r="N32" s="17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4" x14ac:dyDescent="0.25">
      <c r="A33" s="130"/>
      <c r="B33" s="119"/>
      <c r="C33" s="88"/>
      <c r="D33" s="93"/>
      <c r="E33" s="130"/>
      <c r="F33" s="120"/>
      <c r="G33" s="88"/>
      <c r="H33" s="17"/>
      <c r="I33" s="17"/>
      <c r="J33" s="17"/>
      <c r="K33" s="17"/>
      <c r="L33" s="17"/>
      <c r="M33" s="17"/>
      <c r="N33" s="17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x14ac:dyDescent="0.25">
      <c r="A34" s="80"/>
      <c r="B34" s="17"/>
      <c r="C34" s="17"/>
      <c r="D34" s="93"/>
      <c r="E34" s="80"/>
      <c r="F34" s="17"/>
      <c r="G34" s="17"/>
      <c r="H34" s="17"/>
      <c r="I34" s="17"/>
      <c r="J34" s="17"/>
      <c r="K34" s="17"/>
      <c r="L34" s="17"/>
      <c r="M34" s="17"/>
      <c r="N34" s="17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4" x14ac:dyDescent="0.25">
      <c r="A35" s="17"/>
      <c r="B35" s="82"/>
      <c r="C35" s="82"/>
      <c r="D35" s="17"/>
      <c r="E35" s="17"/>
      <c r="F35" s="82"/>
      <c r="G35" s="82"/>
      <c r="H35" s="92"/>
      <c r="I35" s="17"/>
      <c r="J35" s="17"/>
      <c r="K35" s="17"/>
      <c r="L35" s="17"/>
      <c r="M35" s="17"/>
      <c r="N35" s="17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5">
      <c r="A36" s="90"/>
      <c r="B36" s="91"/>
      <c r="C36" s="82"/>
      <c r="D36" s="17"/>
      <c r="E36" s="90"/>
      <c r="F36" s="91"/>
      <c r="G36" s="82"/>
      <c r="H36" s="93"/>
      <c r="I36" s="17"/>
      <c r="J36" s="17"/>
      <c r="K36" s="17"/>
      <c r="L36" s="17"/>
      <c r="M36" s="17"/>
      <c r="N36" s="17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 spans="1:24" x14ac:dyDescent="0.25">
      <c r="A37" s="90"/>
      <c r="B37" s="91"/>
      <c r="C37" s="82"/>
      <c r="D37" s="17"/>
      <c r="E37" s="90"/>
      <c r="F37" s="91"/>
      <c r="G37" s="82"/>
      <c r="H37" s="17"/>
      <c r="I37" s="17"/>
      <c r="J37" s="17"/>
      <c r="K37" s="17"/>
      <c r="L37" s="17"/>
      <c r="M37" s="17"/>
      <c r="N37" s="17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 spans="1:24" x14ac:dyDescent="0.25">
      <c r="A38" s="90"/>
      <c r="B38" s="91"/>
      <c r="C38" s="82"/>
      <c r="D38" s="17"/>
      <c r="E38" s="90"/>
      <c r="F38" s="91"/>
      <c r="G38" s="82"/>
      <c r="H38" s="17"/>
      <c r="I38" s="17"/>
      <c r="J38" s="17"/>
      <c r="K38" s="17"/>
      <c r="L38" s="17"/>
      <c r="M38" s="17"/>
      <c r="N38" s="17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1:24" x14ac:dyDescent="0.25">
      <c r="A39" s="90"/>
      <c r="B39" s="91"/>
      <c r="C39" s="82"/>
      <c r="D39" s="17"/>
      <c r="E39" s="90"/>
      <c r="F39" s="91"/>
      <c r="G39" s="82"/>
      <c r="H39" s="17"/>
      <c r="I39" s="17"/>
      <c r="J39" s="17"/>
      <c r="K39" s="17"/>
      <c r="L39" s="17"/>
      <c r="M39" s="17"/>
      <c r="N39" s="17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4" x14ac:dyDescent="0.25">
      <c r="A40" s="87"/>
      <c r="B40" s="8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1:24" x14ac:dyDescent="0.25">
      <c r="A41" s="80"/>
      <c r="B41" s="88"/>
      <c r="C41" s="8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 spans="1:24" x14ac:dyDescent="0.25">
      <c r="A42" s="80"/>
      <c r="B42" s="88"/>
      <c r="C42" s="8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 spans="1:24" x14ac:dyDescent="0.25">
      <c r="A43" s="80"/>
      <c r="B43" s="89"/>
      <c r="C43" s="8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 spans="1:24" x14ac:dyDescent="0.25">
      <c r="A44" s="80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 spans="1:24" x14ac:dyDescent="0.25">
      <c r="A45" s="17"/>
      <c r="B45" s="82"/>
      <c r="C45" s="8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 spans="1:24" x14ac:dyDescent="0.25">
      <c r="A46" s="90"/>
      <c r="B46" s="91"/>
      <c r="C46" s="8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 spans="1:24" x14ac:dyDescent="0.25">
      <c r="A47" s="90"/>
      <c r="B47" s="91"/>
      <c r="C47" s="8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 spans="1:24" x14ac:dyDescent="0.25">
      <c r="A48" s="90"/>
      <c r="B48" s="91"/>
      <c r="C48" s="8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 spans="1:24" x14ac:dyDescent="0.25">
      <c r="A49" s="90"/>
      <c r="B49" s="91"/>
      <c r="C49" s="82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 spans="1:24" x14ac:dyDescent="0.25">
      <c r="A51" s="87"/>
      <c r="B51" s="8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1:24" x14ac:dyDescent="0.25">
      <c r="A52" s="80"/>
      <c r="B52" s="88"/>
      <c r="C52" s="8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1:24" x14ac:dyDescent="0.25">
      <c r="A53" s="80"/>
      <c r="B53" s="88"/>
      <c r="C53" s="8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1:24" x14ac:dyDescent="0.25">
      <c r="A54" s="80"/>
      <c r="B54" s="89"/>
      <c r="C54" s="8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 x14ac:dyDescent="0.25">
      <c r="A55" s="80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4" x14ac:dyDescent="0.25">
      <c r="A56" s="17"/>
      <c r="B56" s="82"/>
      <c r="C56" s="8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1:24" x14ac:dyDescent="0.25">
      <c r="A57" s="90"/>
      <c r="B57" s="91"/>
      <c r="C57" s="8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 spans="1:24" x14ac:dyDescent="0.25">
      <c r="A58" s="90"/>
      <c r="B58" s="91"/>
      <c r="C58" s="8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 x14ac:dyDescent="0.25">
      <c r="A59" s="90"/>
      <c r="B59" s="91"/>
      <c r="C59" s="8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 spans="1:24" x14ac:dyDescent="0.25">
      <c r="A60" s="90"/>
      <c r="B60" s="91"/>
      <c r="C60" s="8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6"/>
      <c r="P62" s="46"/>
      <c r="Q62" s="46"/>
      <c r="R62" s="46"/>
      <c r="S62" s="46"/>
      <c r="T62" s="46"/>
      <c r="U62" s="46"/>
      <c r="V62" s="46"/>
      <c r="W62" s="46"/>
      <c r="X62" s="46"/>
    </row>
    <row r="63" spans="1:24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1:24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 spans="1:24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 spans="1:24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1:24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 spans="1:24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 spans="1:24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4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6"/>
      <c r="P71" s="46"/>
      <c r="Q71" s="46"/>
      <c r="R71" s="46"/>
      <c r="S71" s="46"/>
      <c r="T71" s="46"/>
      <c r="U71" s="46"/>
      <c r="V71" s="46"/>
      <c r="W71" s="46"/>
      <c r="X71" s="46"/>
    </row>
    <row r="72" spans="1:24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6"/>
      <c r="P72" s="46"/>
      <c r="Q72" s="46"/>
      <c r="R72" s="46"/>
      <c r="S72" s="46"/>
      <c r="T72" s="46"/>
      <c r="U72" s="46"/>
      <c r="V72" s="46"/>
      <c r="W72" s="46"/>
      <c r="X72" s="46"/>
    </row>
    <row r="73" spans="1:24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6"/>
      <c r="P73" s="46"/>
      <c r="Q73" s="46"/>
      <c r="R73" s="46"/>
      <c r="S73" s="46"/>
      <c r="T73" s="46"/>
      <c r="U73" s="46"/>
      <c r="V73" s="46"/>
      <c r="W73" s="46"/>
      <c r="X73" s="46"/>
    </row>
    <row r="74" spans="1:24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6"/>
      <c r="P74" s="46"/>
      <c r="Q74" s="46"/>
      <c r="R74" s="46"/>
      <c r="S74" s="46"/>
      <c r="T74" s="46"/>
      <c r="U74" s="46"/>
      <c r="V74" s="46"/>
      <c r="W74" s="46"/>
      <c r="X74" s="46"/>
    </row>
    <row r="75" spans="1:24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 spans="1:24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6"/>
      <c r="P76" s="46"/>
      <c r="Q76" s="46"/>
      <c r="R76" s="46"/>
      <c r="S76" s="46"/>
      <c r="T76" s="46"/>
      <c r="U76" s="46"/>
      <c r="V76" s="46"/>
      <c r="W76" s="46"/>
      <c r="X76" s="46"/>
    </row>
    <row r="77" spans="1:24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6"/>
      <c r="P77" s="46"/>
      <c r="Q77" s="46"/>
      <c r="R77" s="46"/>
      <c r="S77" s="46"/>
      <c r="T77" s="46"/>
      <c r="U77" s="46"/>
      <c r="V77" s="46"/>
      <c r="W77" s="46"/>
      <c r="X77" s="46"/>
    </row>
    <row r="78" spans="1:24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6"/>
      <c r="P78" s="46"/>
      <c r="Q78" s="46"/>
      <c r="R78" s="46"/>
      <c r="S78" s="46"/>
      <c r="T78" s="46"/>
      <c r="U78" s="46"/>
      <c r="V78" s="46"/>
      <c r="W78" s="46"/>
      <c r="X78" s="46"/>
    </row>
    <row r="79" spans="1:24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6"/>
      <c r="P79" s="46"/>
      <c r="Q79" s="46"/>
      <c r="R79" s="46"/>
      <c r="S79" s="46"/>
      <c r="T79" s="46"/>
      <c r="U79" s="46"/>
      <c r="V79" s="46"/>
      <c r="W79" s="46"/>
      <c r="X79" s="46"/>
    </row>
    <row r="80" spans="1:24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6"/>
      <c r="P80" s="46"/>
      <c r="Q80" s="46"/>
      <c r="R80" s="46"/>
      <c r="S80" s="46"/>
      <c r="T80" s="46"/>
      <c r="U80" s="46"/>
      <c r="V80" s="46"/>
      <c r="W80" s="46"/>
      <c r="X80" s="46"/>
    </row>
    <row r="81" spans="1:24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 spans="1:24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 spans="1:24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 spans="1:24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 spans="1:24" x14ac:dyDescent="0.25">
      <c r="A85" s="17"/>
      <c r="B85" s="17"/>
      <c r="C85" s="17"/>
      <c r="D85" s="17"/>
      <c r="E85" s="17"/>
      <c r="F85" s="17"/>
      <c r="G85" s="17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 spans="1:24" x14ac:dyDescent="0.25">
      <c r="A86" s="17"/>
      <c r="B86" s="17"/>
      <c r="C86" s="17"/>
      <c r="D86" s="17"/>
      <c r="E86" s="17"/>
      <c r="F86" s="17"/>
      <c r="G86" s="17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spans="1:24" x14ac:dyDescent="0.25">
      <c r="A87" s="17"/>
      <c r="B87" s="17"/>
      <c r="C87" s="17"/>
      <c r="D87" s="17"/>
      <c r="E87" s="17"/>
      <c r="F87" s="17"/>
      <c r="G87" s="17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1:24" x14ac:dyDescent="0.25">
      <c r="A88" s="17"/>
      <c r="B88" s="17"/>
      <c r="C88" s="17"/>
      <c r="D88" s="17"/>
      <c r="E88" s="17"/>
      <c r="F88" s="17"/>
      <c r="G88" s="17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spans="1:24" x14ac:dyDescent="0.25">
      <c r="A89" s="17"/>
      <c r="B89" s="17"/>
      <c r="C89" s="17"/>
      <c r="D89" s="17"/>
      <c r="E89" s="17"/>
      <c r="F89" s="17"/>
      <c r="G89" s="17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 spans="1:24" x14ac:dyDescent="0.25">
      <c r="A90" s="17"/>
      <c r="B90" s="17"/>
      <c r="C90" s="17"/>
      <c r="D90" s="17"/>
      <c r="E90" s="17"/>
      <c r="F90" s="17"/>
      <c r="G90" s="17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 spans="1:24" x14ac:dyDescent="0.25">
      <c r="A91" s="17"/>
      <c r="B91" s="17"/>
      <c r="C91" s="17"/>
      <c r="D91" s="17"/>
      <c r="E91" s="17"/>
      <c r="F91" s="17"/>
      <c r="G91" s="17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1:24" x14ac:dyDescent="0.25">
      <c r="A92" s="17"/>
      <c r="B92" s="17"/>
      <c r="C92" s="17"/>
      <c r="D92" s="17"/>
      <c r="E92" s="17"/>
      <c r="F92" s="17"/>
      <c r="G92" s="17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1:24" x14ac:dyDescent="0.25">
      <c r="A93" s="17"/>
      <c r="B93" s="17"/>
      <c r="C93" s="17"/>
      <c r="D93" s="17"/>
      <c r="E93" s="17"/>
      <c r="F93" s="17"/>
      <c r="G93" s="17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1:24" x14ac:dyDescent="0.25">
      <c r="A94" s="17"/>
      <c r="B94" s="17"/>
      <c r="C94" s="17"/>
      <c r="D94" s="17"/>
      <c r="E94" s="17"/>
      <c r="F94" s="17"/>
      <c r="G94" s="17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1:24" x14ac:dyDescent="0.25">
      <c r="A95" s="17"/>
      <c r="B95" s="17"/>
      <c r="C95" s="17"/>
      <c r="D95" s="17"/>
      <c r="E95" s="17"/>
      <c r="F95" s="17"/>
      <c r="G95" s="17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1:24" x14ac:dyDescent="0.25">
      <c r="A96" s="17"/>
      <c r="B96" s="17"/>
      <c r="C96" s="17"/>
      <c r="D96" s="17"/>
      <c r="E96" s="17"/>
      <c r="F96" s="17"/>
      <c r="G96" s="17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1:24" x14ac:dyDescent="0.25">
      <c r="A97" s="17"/>
      <c r="B97" s="17"/>
      <c r="C97" s="17"/>
      <c r="D97" s="17"/>
      <c r="E97" s="17"/>
      <c r="F97" s="17"/>
      <c r="G97" s="17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 x14ac:dyDescent="0.25">
      <c r="A98" s="17"/>
      <c r="B98" s="17"/>
      <c r="C98" s="17"/>
      <c r="D98" s="17"/>
      <c r="E98" s="17"/>
      <c r="F98" s="17"/>
      <c r="G98" s="17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1:24" x14ac:dyDescent="0.25">
      <c r="A99" s="17"/>
      <c r="B99" s="17"/>
      <c r="C99" s="17"/>
      <c r="D99" s="17"/>
      <c r="E99" s="17"/>
      <c r="F99" s="17"/>
      <c r="G99" s="17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1:24" x14ac:dyDescent="0.25">
      <c r="A100" s="17"/>
      <c r="B100" s="17"/>
      <c r="C100" s="17"/>
      <c r="D100" s="17"/>
      <c r="E100" s="17"/>
      <c r="F100" s="17"/>
      <c r="G100" s="17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1:24" x14ac:dyDescent="0.25">
      <c r="A101" s="17"/>
      <c r="B101" s="17"/>
      <c r="C101" s="17"/>
      <c r="D101" s="17"/>
      <c r="E101" s="17"/>
      <c r="F101" s="17"/>
      <c r="G101" s="17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1:24" x14ac:dyDescent="0.25">
      <c r="A102" s="17"/>
      <c r="B102" s="17"/>
      <c r="C102" s="17"/>
      <c r="D102" s="17"/>
      <c r="E102" s="17"/>
      <c r="F102" s="17"/>
      <c r="G102" s="17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4" x14ac:dyDescent="0.25">
      <c r="A103" s="17"/>
      <c r="B103" s="17"/>
      <c r="C103" s="17"/>
      <c r="D103" s="17"/>
      <c r="E103" s="17"/>
      <c r="F103" s="17"/>
      <c r="G103" s="17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4" x14ac:dyDescent="0.25">
      <c r="A104" s="17"/>
      <c r="B104" s="17"/>
      <c r="C104" s="17"/>
      <c r="D104" s="17"/>
      <c r="E104" s="17"/>
      <c r="F104" s="17"/>
      <c r="G104" s="17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 x14ac:dyDescent="0.25">
      <c r="A105" s="17"/>
      <c r="B105" s="17"/>
      <c r="C105" s="17"/>
      <c r="D105" s="17"/>
      <c r="E105" s="17"/>
      <c r="F105" s="17"/>
      <c r="G105" s="17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 x14ac:dyDescent="0.25">
      <c r="A106" s="17"/>
      <c r="B106" s="17"/>
      <c r="C106" s="17"/>
      <c r="D106" s="17"/>
      <c r="E106" s="17"/>
      <c r="F106" s="17"/>
      <c r="G106" s="17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 x14ac:dyDescent="0.25">
      <c r="A107" s="17"/>
      <c r="B107" s="17"/>
      <c r="C107" s="17"/>
      <c r="D107" s="17"/>
      <c r="E107" s="17"/>
      <c r="F107" s="17"/>
      <c r="G107" s="17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4" x14ac:dyDescent="0.25">
      <c r="A108" s="17"/>
      <c r="B108" s="17"/>
      <c r="C108" s="17"/>
      <c r="D108" s="17"/>
      <c r="E108" s="17"/>
      <c r="F108" s="17"/>
      <c r="G108" s="17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x14ac:dyDescent="0.25">
      <c r="A109" s="17"/>
      <c r="B109" s="17"/>
      <c r="C109" s="17"/>
      <c r="D109" s="17"/>
      <c r="E109" s="17"/>
      <c r="F109" s="17"/>
      <c r="G109" s="17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4" x14ac:dyDescent="0.25">
      <c r="A110" s="17"/>
      <c r="B110" s="17"/>
      <c r="C110" s="17"/>
      <c r="D110" s="17"/>
      <c r="E110" s="17"/>
      <c r="F110" s="17"/>
      <c r="G110" s="17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4" x14ac:dyDescent="0.25">
      <c r="A111" s="17"/>
      <c r="B111" s="17"/>
      <c r="C111" s="17"/>
      <c r="D111" s="17"/>
      <c r="E111" s="17"/>
      <c r="F111" s="17"/>
      <c r="G111" s="17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1:24" x14ac:dyDescent="0.25">
      <c r="A112" s="17"/>
      <c r="B112" s="17"/>
      <c r="C112" s="17"/>
      <c r="D112" s="17"/>
      <c r="E112" s="17"/>
      <c r="F112" s="17"/>
      <c r="G112" s="17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1:24" x14ac:dyDescent="0.25">
      <c r="A113" s="17"/>
      <c r="B113" s="17"/>
      <c r="C113" s="17"/>
      <c r="D113" s="17"/>
      <c r="E113" s="17"/>
      <c r="F113" s="17"/>
      <c r="G113" s="17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1:24" x14ac:dyDescent="0.25">
      <c r="A114" s="17"/>
      <c r="B114" s="17"/>
      <c r="C114" s="17"/>
      <c r="D114" s="17"/>
      <c r="E114" s="17"/>
      <c r="F114" s="17"/>
      <c r="G114" s="17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1:24" x14ac:dyDescent="0.25">
      <c r="A115" s="17"/>
      <c r="B115" s="17"/>
      <c r="C115" s="17"/>
      <c r="D115" s="17"/>
      <c r="E115" s="17"/>
      <c r="F115" s="17"/>
      <c r="G115" s="17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1:24" x14ac:dyDescent="0.25">
      <c r="A116" s="17"/>
      <c r="B116" s="17"/>
      <c r="C116" s="17"/>
      <c r="D116" s="17"/>
      <c r="E116" s="17"/>
      <c r="F116" s="17"/>
      <c r="G116" s="17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1:24" x14ac:dyDescent="0.25">
      <c r="A117" s="17"/>
      <c r="B117" s="17"/>
      <c r="C117" s="17"/>
      <c r="D117" s="17"/>
      <c r="E117" s="17"/>
      <c r="F117" s="17"/>
      <c r="G117" s="17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1:24" x14ac:dyDescent="0.25">
      <c r="A118" s="17"/>
      <c r="B118" s="17"/>
      <c r="C118" s="17"/>
      <c r="D118" s="17"/>
      <c r="E118" s="17"/>
      <c r="F118" s="17"/>
      <c r="G118" s="17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</row>
    <row r="119" spans="1:24" x14ac:dyDescent="0.25">
      <c r="A119" s="17"/>
      <c r="B119" s="17"/>
      <c r="C119" s="17"/>
      <c r="D119" s="17"/>
      <c r="E119" s="17"/>
      <c r="F119" s="17"/>
      <c r="G119" s="17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</row>
    <row r="120" spans="1:24" x14ac:dyDescent="0.25">
      <c r="A120" s="17"/>
      <c r="B120" s="17"/>
      <c r="C120" s="17"/>
      <c r="D120" s="17"/>
      <c r="E120" s="17"/>
      <c r="F120" s="17"/>
      <c r="G120" s="17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</row>
    <row r="121" spans="1:24" x14ac:dyDescent="0.25">
      <c r="A121" s="17"/>
      <c r="B121" s="17"/>
      <c r="C121" s="17"/>
      <c r="D121" s="17"/>
      <c r="E121" s="17"/>
      <c r="F121" s="17"/>
      <c r="G121" s="17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</row>
    <row r="122" spans="1:24" x14ac:dyDescent="0.25">
      <c r="A122" s="17"/>
      <c r="B122" s="17"/>
      <c r="C122" s="17"/>
      <c r="D122" s="17"/>
      <c r="E122" s="17"/>
      <c r="F122" s="17"/>
      <c r="G122" s="17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1:24" x14ac:dyDescent="0.25">
      <c r="A123" s="17"/>
      <c r="B123" s="17"/>
      <c r="C123" s="17"/>
      <c r="D123" s="17"/>
      <c r="E123" s="17"/>
      <c r="F123" s="17"/>
      <c r="G123" s="17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</row>
    <row r="124" spans="1:24" x14ac:dyDescent="0.25">
      <c r="A124" s="3"/>
      <c r="B124" s="3"/>
      <c r="C124" s="3"/>
      <c r="D124" s="3"/>
      <c r="E124" s="3"/>
      <c r="F124" s="3"/>
      <c r="G124" s="3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</row>
    <row r="125" spans="1:24" x14ac:dyDescent="0.25">
      <c r="A125" s="3"/>
      <c r="B125" s="3"/>
      <c r="C125" s="3"/>
      <c r="D125" s="3"/>
      <c r="E125" s="3"/>
      <c r="F125" s="3"/>
      <c r="G125" s="3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1:24" x14ac:dyDescent="0.25">
      <c r="A126" s="3"/>
      <c r="B126" s="3"/>
      <c r="C126" s="3"/>
      <c r="D126" s="3"/>
      <c r="E126" s="3"/>
      <c r="F126" s="3"/>
      <c r="G126" s="3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1:24" x14ac:dyDescent="0.25">
      <c r="A127" s="3"/>
      <c r="B127" s="3"/>
      <c r="C127" s="3"/>
      <c r="D127" s="3"/>
      <c r="E127" s="3"/>
      <c r="F127" s="3"/>
      <c r="G127" s="3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  <row r="128" spans="1:24" x14ac:dyDescent="0.25">
      <c r="A128" s="3"/>
      <c r="B128" s="3"/>
      <c r="C128" s="3"/>
      <c r="D128" s="3"/>
      <c r="E128" s="3"/>
      <c r="F128" s="3"/>
      <c r="G128" s="3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</row>
    <row r="129" spans="1:24" x14ac:dyDescent="0.25">
      <c r="A129" s="3"/>
      <c r="B129" s="3"/>
      <c r="C129" s="3"/>
      <c r="D129" s="3"/>
      <c r="E129" s="3"/>
      <c r="F129" s="3"/>
      <c r="G129" s="3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</row>
    <row r="130" spans="1:24" x14ac:dyDescent="0.25">
      <c r="A130" s="3"/>
      <c r="B130" s="3"/>
      <c r="C130" s="3"/>
      <c r="D130" s="3"/>
      <c r="E130" s="3"/>
      <c r="F130" s="3"/>
      <c r="G130" s="3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1:24" x14ac:dyDescent="0.25">
      <c r="A131" s="3"/>
      <c r="B131" s="3"/>
      <c r="C131" s="3"/>
      <c r="D131" s="3"/>
      <c r="E131" s="3"/>
      <c r="F131" s="3"/>
      <c r="G131" s="3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1:24" x14ac:dyDescent="0.25">
      <c r="A132" s="3"/>
      <c r="B132" s="3"/>
      <c r="C132" s="3"/>
      <c r="D132" s="3"/>
      <c r="E132" s="3"/>
      <c r="F132" s="3"/>
      <c r="G132" s="3"/>
    </row>
    <row r="133" spans="1:24" x14ac:dyDescent="0.25">
      <c r="A133" s="3"/>
      <c r="B133" s="3"/>
      <c r="C133" s="3"/>
      <c r="D133" s="3"/>
      <c r="E133" s="3"/>
      <c r="F133" s="3"/>
      <c r="G133" s="3"/>
    </row>
    <row r="134" spans="1:24" x14ac:dyDescent="0.25">
      <c r="A134" s="3"/>
      <c r="B134" s="3"/>
      <c r="C134" s="3"/>
      <c r="D134" s="3"/>
      <c r="E134" s="3"/>
      <c r="F134" s="3"/>
      <c r="G134" s="3"/>
    </row>
    <row r="135" spans="1:24" x14ac:dyDescent="0.25">
      <c r="A135" s="3"/>
      <c r="B135" s="3"/>
      <c r="C135" s="3"/>
      <c r="D135" s="3"/>
      <c r="E135" s="3"/>
      <c r="F135" s="3"/>
      <c r="G135" s="3"/>
    </row>
    <row r="136" spans="1:24" x14ac:dyDescent="0.25">
      <c r="A136" s="3"/>
      <c r="B136" s="3"/>
      <c r="C136" s="3"/>
      <c r="D136" s="3"/>
      <c r="E136" s="3"/>
      <c r="F136" s="3"/>
      <c r="G136" s="3"/>
    </row>
    <row r="137" spans="1:24" x14ac:dyDescent="0.25">
      <c r="A137" s="3"/>
      <c r="B137" s="3"/>
      <c r="C137" s="3"/>
      <c r="D137" s="3"/>
      <c r="E137" s="3"/>
      <c r="F137" s="3"/>
      <c r="G137" s="3"/>
    </row>
    <row r="138" spans="1:24" x14ac:dyDescent="0.25">
      <c r="A138" s="3"/>
      <c r="B138" s="3"/>
      <c r="C138" s="3"/>
      <c r="D138" s="3"/>
      <c r="E138" s="3"/>
      <c r="F138" s="3"/>
      <c r="G138" s="3"/>
    </row>
    <row r="139" spans="1:24" x14ac:dyDescent="0.25">
      <c r="A139" s="3"/>
      <c r="B139" s="3"/>
      <c r="C139" s="3"/>
      <c r="D139" s="3"/>
      <c r="E139" s="3"/>
      <c r="F139" s="3"/>
      <c r="G139" s="3"/>
    </row>
    <row r="140" spans="1:24" x14ac:dyDescent="0.25">
      <c r="A140" s="3"/>
      <c r="B140" s="3"/>
      <c r="C140" s="3"/>
      <c r="D140" s="3"/>
      <c r="E140" s="3"/>
      <c r="F140" s="3"/>
      <c r="G140" s="3"/>
    </row>
    <row r="141" spans="1:24" x14ac:dyDescent="0.25">
      <c r="A141" s="3"/>
      <c r="B141" s="3"/>
      <c r="C141" s="3"/>
      <c r="D141" s="3"/>
      <c r="E141" s="3"/>
      <c r="F141" s="3"/>
      <c r="G141" s="3"/>
    </row>
    <row r="142" spans="1:24" x14ac:dyDescent="0.25">
      <c r="A142" s="3"/>
      <c r="B142" s="3"/>
      <c r="C142" s="3"/>
      <c r="D142" s="3"/>
      <c r="E142" s="3"/>
      <c r="F142" s="3"/>
      <c r="G142" s="3"/>
    </row>
    <row r="143" spans="1:24" x14ac:dyDescent="0.25">
      <c r="A143" s="3"/>
      <c r="B143" s="3"/>
      <c r="C143" s="3"/>
      <c r="D143" s="3"/>
      <c r="E143" s="3"/>
      <c r="F143" s="3"/>
      <c r="G143" s="3"/>
    </row>
    <row r="144" spans="1:24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</row>
    <row r="181" spans="1:7" x14ac:dyDescent="0.25">
      <c r="A181" s="3"/>
      <c r="B181" s="3"/>
      <c r="C181" s="3"/>
      <c r="D181" s="3"/>
    </row>
    <row r="182" spans="1:7" x14ac:dyDescent="0.25">
      <c r="A182" s="3"/>
      <c r="B182" s="3"/>
      <c r="C182" s="3"/>
      <c r="D182" s="3"/>
    </row>
    <row r="183" spans="1:7" x14ac:dyDescent="0.25">
      <c r="A183" s="3"/>
      <c r="B183" s="3"/>
      <c r="C183" s="3"/>
      <c r="D183" s="3"/>
    </row>
    <row r="184" spans="1:7" x14ac:dyDescent="0.25">
      <c r="A184" s="3"/>
      <c r="B184" s="3"/>
      <c r="C184" s="3"/>
      <c r="D184" s="3"/>
    </row>
    <row r="185" spans="1:7" x14ac:dyDescent="0.25">
      <c r="A185" s="3"/>
      <c r="B185" s="3"/>
      <c r="C185" s="3"/>
      <c r="D185" s="3"/>
    </row>
    <row r="186" spans="1:7" x14ac:dyDescent="0.25">
      <c r="A186" s="3"/>
      <c r="B186" s="3"/>
      <c r="C186" s="3"/>
      <c r="D186" s="3"/>
    </row>
    <row r="187" spans="1:7" x14ac:dyDescent="0.25">
      <c r="A187" s="3"/>
      <c r="B187" s="3"/>
      <c r="C187" s="3"/>
      <c r="D187" s="3"/>
    </row>
  </sheetData>
  <mergeCells count="5">
    <mergeCell ref="B17:C17"/>
    <mergeCell ref="F17:G17"/>
    <mergeCell ref="J17:K17"/>
    <mergeCell ref="B4:C4"/>
    <mergeCell ref="B5:C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73"/>
  <sheetViews>
    <sheetView workbookViewId="0">
      <selection activeCell="E5" sqref="E5"/>
    </sheetView>
  </sheetViews>
  <sheetFormatPr defaultRowHeight="15" x14ac:dyDescent="0.25"/>
  <cols>
    <col min="1" max="1" width="11.140625" customWidth="1"/>
    <col min="2" max="2" width="12.28515625" customWidth="1"/>
    <col min="3" max="3" width="19.140625" customWidth="1"/>
    <col min="4" max="4" width="4.140625" customWidth="1"/>
    <col min="5" max="5" width="10.5703125" customWidth="1"/>
    <col min="6" max="6" width="14.140625" customWidth="1"/>
    <col min="7" max="7" width="23.5703125" customWidth="1"/>
    <col min="8" max="8" width="4.5703125" customWidth="1"/>
    <col min="9" max="9" width="11.42578125" customWidth="1"/>
    <col min="10" max="10" width="12.7109375" customWidth="1"/>
    <col min="11" max="11" width="22.42578125" customWidth="1"/>
    <col min="12" max="12" width="3.5703125" customWidth="1"/>
  </cols>
  <sheetData>
    <row r="1" spans="1:24" ht="18.600000000000001" x14ac:dyDescent="0.45">
      <c r="A1" s="115" t="s">
        <v>32</v>
      </c>
      <c r="B1" s="109" t="s">
        <v>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8.600000000000001" x14ac:dyDescent="0.45">
      <c r="A2" s="116" t="s">
        <v>31</v>
      </c>
      <c r="B2" s="109" t="s">
        <v>33</v>
      </c>
      <c r="C2" s="46"/>
      <c r="D2" s="46"/>
      <c r="E2" s="46"/>
      <c r="F2" s="46"/>
      <c r="G2" s="46"/>
      <c r="H2" s="17"/>
      <c r="I2" s="17"/>
      <c r="J2" s="17"/>
      <c r="K2" s="17"/>
      <c r="L2" s="17"/>
      <c r="M2" s="17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thickBot="1" x14ac:dyDescent="0.4">
      <c r="A3" s="46"/>
      <c r="B3" s="46"/>
      <c r="C3" s="46"/>
      <c r="D3" s="46"/>
      <c r="E3" s="46"/>
      <c r="F3" s="46"/>
      <c r="G3" s="46"/>
      <c r="H3" s="17"/>
      <c r="I3" s="17"/>
      <c r="J3" s="17"/>
      <c r="K3" s="17"/>
      <c r="L3" s="17"/>
      <c r="M3" s="17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42.6" customHeight="1" x14ac:dyDescent="0.35">
      <c r="A4" s="5" t="s">
        <v>59</v>
      </c>
      <c r="B4" s="284" t="s">
        <v>60</v>
      </c>
      <c r="C4" s="285"/>
      <c r="D4" s="46"/>
      <c r="E4" s="5" t="s">
        <v>61</v>
      </c>
      <c r="F4" s="284" t="s">
        <v>62</v>
      </c>
      <c r="G4" s="290"/>
      <c r="H4" s="17"/>
      <c r="I4" s="87"/>
      <c r="J4" s="281"/>
      <c r="K4" s="281"/>
      <c r="L4" s="17"/>
      <c r="M4" s="17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ht="35.1" customHeight="1" x14ac:dyDescent="0.35">
      <c r="A5" s="236" t="s">
        <v>1</v>
      </c>
      <c r="B5" s="282" t="e">
        <f>'Passport - KPIs'!#REF!</f>
        <v>#REF!</v>
      </c>
      <c r="C5" s="283"/>
      <c r="D5" s="46"/>
      <c r="E5" s="236" t="s">
        <v>1</v>
      </c>
      <c r="F5" s="234" t="e">
        <f>'Passport - KPIs'!#REF!</f>
        <v>#REF!</v>
      </c>
      <c r="G5" s="235"/>
      <c r="H5" s="17"/>
      <c r="I5" s="80"/>
      <c r="J5" s="88"/>
      <c r="K5" s="88"/>
      <c r="L5" s="17"/>
      <c r="M5" s="17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4.45" x14ac:dyDescent="0.35">
      <c r="B6" s="95">
        <v>7.0000000000000007E-2</v>
      </c>
      <c r="C6" s="97" t="s">
        <v>17</v>
      </c>
      <c r="D6" s="85"/>
      <c r="E6" s="96"/>
      <c r="F6" s="95">
        <v>3</v>
      </c>
      <c r="G6" s="145" t="s">
        <v>87</v>
      </c>
      <c r="H6" s="17"/>
      <c r="I6" s="80"/>
      <c r="J6" s="88"/>
      <c r="K6" s="88"/>
      <c r="L6" s="17"/>
      <c r="M6" s="17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ht="15.6" x14ac:dyDescent="0.35">
      <c r="A7" s="96" t="s">
        <v>0</v>
      </c>
      <c r="B7" s="117">
        <f>IF((5*B6)/(B14-B12)-(5*B12)/(B14-B12)&gt;5,5,IF((5*B6)/(B14-B12)-(5*B12)/(B14-B12)&lt;0,-1,(5*B6)/(B14-B12)-(5*B12)/(B14-B12)))</f>
        <v>4</v>
      </c>
      <c r="C7" s="97"/>
      <c r="D7" s="86"/>
      <c r="E7" s="96" t="s">
        <v>0</v>
      </c>
      <c r="F7" s="117">
        <f>IF((5*F6)/(F14-F12)-(5*F12)/(F14-F12)&gt;5,5,IF((5*F6)/(F14-F12)-(5*F12)/(F14-F12)&lt;0,-1,(5*F6)/(F14-F12)-(5*F12)/(F14-F12)))</f>
        <v>5</v>
      </c>
      <c r="G7" s="145"/>
      <c r="H7" s="17"/>
      <c r="I7" s="80"/>
      <c r="J7" s="117"/>
      <c r="K7" s="88"/>
      <c r="L7" s="17"/>
      <c r="M7" s="1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ht="29.1" x14ac:dyDescent="0.35">
      <c r="A8" s="118" t="s">
        <v>34</v>
      </c>
      <c r="B8" s="98">
        <f>B7*Weights!J35</f>
        <v>0.16</v>
      </c>
      <c r="C8" s="97"/>
      <c r="D8" s="86"/>
      <c r="E8" s="118" t="s">
        <v>34</v>
      </c>
      <c r="F8" s="98">
        <f>F7*Weights!J36</f>
        <v>0.1</v>
      </c>
      <c r="G8" s="145"/>
      <c r="H8" s="17"/>
      <c r="I8" s="130"/>
      <c r="J8" s="98"/>
      <c r="K8" s="88"/>
      <c r="L8" s="17"/>
      <c r="M8" s="17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14.45" x14ac:dyDescent="0.35">
      <c r="A9" s="96"/>
      <c r="B9" s="17"/>
      <c r="C9" s="99"/>
      <c r="D9" s="86"/>
      <c r="E9" s="96"/>
      <c r="F9" s="17"/>
      <c r="G9" s="18"/>
      <c r="H9" s="17"/>
      <c r="I9" s="80"/>
      <c r="J9" s="17">
        <f>120/1000</f>
        <v>0.12</v>
      </c>
      <c r="K9" s="17"/>
      <c r="L9" s="17"/>
      <c r="M9" s="17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ht="14.45" x14ac:dyDescent="0.35">
      <c r="A10" s="8"/>
      <c r="B10" s="4" t="s">
        <v>6</v>
      </c>
      <c r="C10" s="9" t="s">
        <v>0</v>
      </c>
      <c r="D10" s="46"/>
      <c r="E10" s="8"/>
      <c r="F10" s="4" t="s">
        <v>6</v>
      </c>
      <c r="G10" s="146" t="s">
        <v>0</v>
      </c>
      <c r="H10" s="92"/>
      <c r="I10" s="17"/>
      <c r="J10" s="82"/>
      <c r="K10" s="82"/>
      <c r="L10" s="17"/>
      <c r="M10" s="17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14.45" x14ac:dyDescent="0.35">
      <c r="A11" s="10" t="s">
        <v>2</v>
      </c>
      <c r="B11" s="149">
        <f>IF((B12+(B12-B14)/5)&lt;0,0,(B12+(B12-B14)/5))</f>
        <v>0.16999999999999998</v>
      </c>
      <c r="C11" s="11">
        <v>-1</v>
      </c>
      <c r="D11" s="46"/>
      <c r="E11" s="10" t="s">
        <v>2</v>
      </c>
      <c r="F11" s="1">
        <f>IF((F12+(F12-F14)/5)&lt;0,0,(F12+(F12-F14)/5))</f>
        <v>17</v>
      </c>
      <c r="G11" s="147">
        <v>-1</v>
      </c>
      <c r="H11" s="93"/>
      <c r="I11" s="90"/>
      <c r="J11" s="91"/>
      <c r="K11" s="82"/>
      <c r="L11" s="17"/>
      <c r="M11" s="17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14.45" x14ac:dyDescent="0.35">
      <c r="A12" s="10" t="s">
        <v>3</v>
      </c>
      <c r="B12" s="150">
        <v>0.15</v>
      </c>
      <c r="C12" s="11">
        <v>0</v>
      </c>
      <c r="D12" s="46"/>
      <c r="E12" s="10" t="s">
        <v>3</v>
      </c>
      <c r="F12" s="83">
        <v>15</v>
      </c>
      <c r="G12" s="147">
        <v>0</v>
      </c>
      <c r="H12" s="17"/>
      <c r="I12" s="90"/>
      <c r="J12" s="91"/>
      <c r="K12" s="82"/>
      <c r="L12" s="17"/>
      <c r="M12" s="17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14.45" x14ac:dyDescent="0.35">
      <c r="A13" s="10" t="s">
        <v>4</v>
      </c>
      <c r="B13" s="149">
        <f>B12-3*(B12-B14)/5</f>
        <v>0.09</v>
      </c>
      <c r="C13" s="11">
        <v>3</v>
      </c>
      <c r="D13" s="46"/>
      <c r="E13" s="10" t="s">
        <v>4</v>
      </c>
      <c r="F13" s="1">
        <f>F12-3*(F12-F14)/5</f>
        <v>9</v>
      </c>
      <c r="G13" s="147">
        <v>3</v>
      </c>
      <c r="H13" s="17"/>
      <c r="I13" s="90"/>
      <c r="J13" s="91"/>
      <c r="K13" s="82"/>
      <c r="L13" s="17"/>
      <c r="M13" s="17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thickBot="1" x14ac:dyDescent="0.4">
      <c r="A14" s="12" t="s">
        <v>5</v>
      </c>
      <c r="B14" s="151">
        <v>0.05</v>
      </c>
      <c r="C14" s="13">
        <v>5</v>
      </c>
      <c r="D14" s="46"/>
      <c r="E14" s="12" t="s">
        <v>5</v>
      </c>
      <c r="F14" s="84">
        <v>5</v>
      </c>
      <c r="G14" s="148">
        <v>5</v>
      </c>
      <c r="H14" s="17"/>
      <c r="I14" s="90"/>
      <c r="J14" s="91"/>
      <c r="K14" s="82"/>
      <c r="L14" s="17"/>
      <c r="M14" s="17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14.45" x14ac:dyDescent="0.35">
      <c r="A15" s="46"/>
      <c r="B15" s="46"/>
      <c r="C15" s="46"/>
      <c r="D15" s="46"/>
      <c r="E15" s="46"/>
      <c r="F15" s="46"/>
      <c r="G15" s="46"/>
      <c r="H15" s="17"/>
      <c r="I15" s="17"/>
      <c r="J15" s="17"/>
      <c r="K15" s="17"/>
      <c r="L15" s="17"/>
      <c r="M15" s="17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ht="14.45" x14ac:dyDescent="0.35">
      <c r="A16" s="80"/>
      <c r="B16" s="88"/>
      <c r="C16" s="88"/>
      <c r="D16" s="17"/>
      <c r="E16" s="80"/>
      <c r="F16" s="88"/>
      <c r="G16" s="88"/>
      <c r="H16" s="17"/>
      <c r="I16" s="17"/>
      <c r="J16" s="17"/>
      <c r="K16" s="17"/>
      <c r="L16" s="17"/>
      <c r="M16" s="17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14.45" x14ac:dyDescent="0.35">
      <c r="A17" s="80"/>
      <c r="B17" s="88"/>
      <c r="C17" s="88"/>
      <c r="D17" s="92"/>
      <c r="E17" s="80"/>
      <c r="F17" s="88"/>
      <c r="G17" s="88"/>
      <c r="H17" s="17"/>
      <c r="I17" s="17"/>
      <c r="J17" s="17"/>
      <c r="K17" s="17"/>
      <c r="L17" s="17"/>
      <c r="M17" s="17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15.6" x14ac:dyDescent="0.35">
      <c r="A18" s="80"/>
      <c r="B18" s="117"/>
      <c r="C18" s="88"/>
      <c r="D18" s="93"/>
      <c r="E18" s="80"/>
      <c r="F18" s="117"/>
      <c r="G18" s="110"/>
      <c r="H18" s="143"/>
      <c r="I18" s="17"/>
      <c r="J18" s="17"/>
      <c r="K18" s="17"/>
      <c r="L18" s="17"/>
      <c r="M18" s="17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4.45" x14ac:dyDescent="0.35">
      <c r="A19" s="130"/>
      <c r="B19" s="119"/>
      <c r="C19" s="88"/>
      <c r="D19" s="93"/>
      <c r="E19" s="130"/>
      <c r="F19" s="120"/>
      <c r="G19" s="110"/>
      <c r="H19" s="143"/>
      <c r="I19" s="17"/>
      <c r="J19" s="17"/>
      <c r="K19" s="17"/>
      <c r="L19" s="17"/>
      <c r="M19" s="17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x14ac:dyDescent="0.25">
      <c r="A20" s="80"/>
      <c r="B20" s="17"/>
      <c r="C20" s="17"/>
      <c r="D20" s="93"/>
      <c r="E20" s="80"/>
      <c r="F20" s="17"/>
      <c r="G20" s="17"/>
      <c r="H20" s="17"/>
      <c r="I20" s="17"/>
      <c r="J20" s="17"/>
      <c r="K20" s="17"/>
      <c r="L20" s="17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x14ac:dyDescent="0.25">
      <c r="A21" s="17"/>
      <c r="B21" s="82"/>
      <c r="C21" s="82"/>
      <c r="D21" s="17"/>
      <c r="E21" s="17"/>
      <c r="F21" s="82"/>
      <c r="G21" s="82"/>
      <c r="H21" s="92"/>
      <c r="I21" s="17"/>
      <c r="J21" s="17"/>
      <c r="K21" s="17"/>
      <c r="L21" s="17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x14ac:dyDescent="0.25">
      <c r="A22" s="90"/>
      <c r="B22" s="91"/>
      <c r="C22" s="82"/>
      <c r="D22" s="17"/>
      <c r="E22" s="90"/>
      <c r="F22" s="91"/>
      <c r="G22" s="82"/>
      <c r="H22" s="93"/>
      <c r="I22" s="17"/>
      <c r="J22" s="17"/>
      <c r="K22" s="17"/>
      <c r="L22" s="17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x14ac:dyDescent="0.25">
      <c r="A23" s="90"/>
      <c r="B23" s="91"/>
      <c r="C23" s="82"/>
      <c r="D23" s="17"/>
      <c r="E23" s="90"/>
      <c r="F23" s="91"/>
      <c r="G23" s="82"/>
      <c r="H23" s="17"/>
      <c r="I23" s="17"/>
      <c r="J23" s="17"/>
      <c r="K23" s="17"/>
      <c r="L23" s="17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x14ac:dyDescent="0.25">
      <c r="A24" s="90"/>
      <c r="B24" s="91"/>
      <c r="C24" s="82"/>
      <c r="D24" s="17"/>
      <c r="E24" s="90"/>
      <c r="F24" s="91"/>
      <c r="G24" s="82"/>
      <c r="H24" s="17"/>
      <c r="I24" s="17"/>
      <c r="J24" s="17"/>
      <c r="K24" s="17"/>
      <c r="L24" s="17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x14ac:dyDescent="0.25">
      <c r="A25" s="90"/>
      <c r="B25" s="91"/>
      <c r="C25" s="82"/>
      <c r="D25" s="17"/>
      <c r="E25" s="90"/>
      <c r="F25" s="91"/>
      <c r="G25" s="82"/>
      <c r="H25" s="17"/>
      <c r="I25" s="17"/>
      <c r="J25" s="17"/>
      <c r="K25" s="17"/>
      <c r="L25" s="17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x14ac:dyDescent="0.25">
      <c r="A26" s="87"/>
      <c r="B26" s="8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x14ac:dyDescent="0.25">
      <c r="A27" s="80"/>
      <c r="B27" s="88"/>
      <c r="C27" s="88"/>
      <c r="D27" s="17"/>
      <c r="E27" s="17"/>
      <c r="F27" s="17"/>
      <c r="G27" s="17"/>
      <c r="H27" s="17"/>
      <c r="I27" s="17"/>
      <c r="J27" s="17"/>
      <c r="K27" s="17"/>
      <c r="L27" s="17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x14ac:dyDescent="0.25">
      <c r="A28" s="80"/>
      <c r="B28" s="88"/>
      <c r="C28" s="88"/>
      <c r="D28" s="17"/>
      <c r="E28" s="17"/>
      <c r="F28" s="17"/>
      <c r="G28" s="17"/>
      <c r="H28" s="17"/>
      <c r="I28" s="17"/>
      <c r="J28" s="17"/>
      <c r="K28" s="17"/>
      <c r="L28" s="17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 x14ac:dyDescent="0.25">
      <c r="A29" s="80"/>
      <c r="B29" s="89"/>
      <c r="C29" s="88"/>
      <c r="D29" s="17"/>
      <c r="E29" s="17"/>
      <c r="F29" s="17"/>
      <c r="G29" s="17"/>
      <c r="H29" s="17"/>
      <c r="I29" s="17"/>
      <c r="J29" s="17"/>
      <c r="K29" s="17"/>
      <c r="L29" s="17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x14ac:dyDescent="0.25">
      <c r="A30" s="80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1:24" x14ac:dyDescent="0.25">
      <c r="A31" s="17"/>
      <c r="B31" s="82"/>
      <c r="C31" s="82"/>
      <c r="D31" s="17"/>
      <c r="E31" s="17"/>
      <c r="F31" s="17"/>
      <c r="G31" s="17"/>
      <c r="H31" s="17"/>
      <c r="I31" s="17"/>
      <c r="J31" s="17"/>
      <c r="K31" s="17"/>
      <c r="L31" s="17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4" x14ac:dyDescent="0.25">
      <c r="A32" s="90"/>
      <c r="B32" s="91"/>
      <c r="C32" s="82"/>
      <c r="D32" s="17"/>
      <c r="E32" s="17"/>
      <c r="F32" s="17"/>
      <c r="G32" s="17"/>
      <c r="H32" s="17"/>
      <c r="I32" s="17"/>
      <c r="J32" s="17"/>
      <c r="K32" s="17"/>
      <c r="L32" s="17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4" x14ac:dyDescent="0.25">
      <c r="A33" s="90"/>
      <c r="B33" s="91"/>
      <c r="C33" s="82"/>
      <c r="D33" s="17"/>
      <c r="E33" s="17"/>
      <c r="F33" s="17"/>
      <c r="G33" s="17"/>
      <c r="H33" s="17"/>
      <c r="I33" s="17"/>
      <c r="J33" s="17"/>
      <c r="K33" s="17"/>
      <c r="L33" s="17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x14ac:dyDescent="0.25">
      <c r="A34" s="90"/>
      <c r="B34" s="91"/>
      <c r="C34" s="82"/>
      <c r="D34" s="17"/>
      <c r="E34" s="17"/>
      <c r="F34" s="17"/>
      <c r="G34" s="17"/>
      <c r="H34" s="17"/>
      <c r="I34" s="17"/>
      <c r="J34" s="17"/>
      <c r="K34" s="17"/>
      <c r="L34" s="17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4" x14ac:dyDescent="0.25">
      <c r="A35" s="90"/>
      <c r="B35" s="91"/>
      <c r="C35" s="82"/>
      <c r="D35" s="17"/>
      <c r="E35" s="17"/>
      <c r="F35" s="17"/>
      <c r="G35" s="17"/>
      <c r="H35" s="17"/>
      <c r="I35" s="17"/>
      <c r="J35" s="17"/>
      <c r="K35" s="17"/>
      <c r="L35" s="17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 spans="1:24" x14ac:dyDescent="0.25">
      <c r="A37" s="87"/>
      <c r="B37" s="8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 spans="1:24" x14ac:dyDescent="0.25">
      <c r="A38" s="80"/>
      <c r="B38" s="88"/>
      <c r="C38" s="88"/>
      <c r="D38" s="17"/>
      <c r="E38" s="17"/>
      <c r="F38" s="17"/>
      <c r="G38" s="17"/>
      <c r="H38" s="17"/>
      <c r="I38" s="17"/>
      <c r="J38" s="17"/>
      <c r="K38" s="17"/>
      <c r="L38" s="17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1:24" x14ac:dyDescent="0.25">
      <c r="A39" s="80"/>
      <c r="B39" s="88"/>
      <c r="C39" s="88"/>
      <c r="D39" s="17"/>
      <c r="E39" s="17"/>
      <c r="F39" s="17"/>
      <c r="G39" s="17"/>
      <c r="H39" s="17"/>
      <c r="I39" s="17"/>
      <c r="J39" s="17"/>
      <c r="K39" s="17"/>
      <c r="L39" s="17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4" x14ac:dyDescent="0.25">
      <c r="A40" s="80"/>
      <c r="B40" s="89"/>
      <c r="C40" s="88"/>
      <c r="D40" s="17"/>
      <c r="E40" s="17"/>
      <c r="F40" s="17"/>
      <c r="G40" s="17"/>
      <c r="H40" s="17"/>
      <c r="I40" s="17"/>
      <c r="J40" s="17"/>
      <c r="K40" s="17"/>
      <c r="L40" s="17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1:24" x14ac:dyDescent="0.25">
      <c r="A41" s="80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 spans="1:24" x14ac:dyDescent="0.25">
      <c r="A42" s="17"/>
      <c r="B42" s="82"/>
      <c r="C42" s="82"/>
      <c r="D42" s="17"/>
      <c r="E42" s="17"/>
      <c r="F42" s="17"/>
      <c r="G42" s="17"/>
      <c r="H42" s="17"/>
      <c r="I42" s="17"/>
      <c r="J42" s="17"/>
      <c r="K42" s="17"/>
      <c r="L42" s="17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 spans="1:24" x14ac:dyDescent="0.25">
      <c r="A43" s="90"/>
      <c r="B43" s="91"/>
      <c r="C43" s="82"/>
      <c r="D43" s="17"/>
      <c r="E43" s="17"/>
      <c r="F43" s="17"/>
      <c r="G43" s="17"/>
      <c r="H43" s="17"/>
      <c r="I43" s="17"/>
      <c r="J43" s="17"/>
      <c r="K43" s="17"/>
      <c r="L43" s="17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 spans="1:24" x14ac:dyDescent="0.25">
      <c r="A44" s="90"/>
      <c r="B44" s="91"/>
      <c r="C44" s="82"/>
      <c r="D44" s="17"/>
      <c r="E44" s="17"/>
      <c r="F44" s="17"/>
      <c r="G44" s="17"/>
      <c r="H44" s="17"/>
      <c r="I44" s="17"/>
      <c r="J44" s="17"/>
      <c r="K44" s="17"/>
      <c r="L44" s="17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 spans="1:24" x14ac:dyDescent="0.25">
      <c r="A45" s="90"/>
      <c r="B45" s="91"/>
      <c r="C45" s="82"/>
      <c r="D45" s="17"/>
      <c r="E45" s="17"/>
      <c r="F45" s="17"/>
      <c r="G45" s="17"/>
      <c r="H45" s="17"/>
      <c r="I45" s="17"/>
      <c r="J45" s="17"/>
      <c r="K45" s="17"/>
      <c r="L45" s="17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 spans="1:24" x14ac:dyDescent="0.25">
      <c r="A46" s="90"/>
      <c r="B46" s="91"/>
      <c r="C46" s="82"/>
      <c r="D46" s="17"/>
      <c r="E46" s="17"/>
      <c r="F46" s="17"/>
      <c r="G46" s="17"/>
      <c r="H46" s="17"/>
      <c r="I46" s="17"/>
      <c r="J46" s="17"/>
      <c r="K46" s="17"/>
      <c r="L46" s="17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 spans="1:24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 spans="1:24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 spans="1:24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 spans="1:24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1:24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1:24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1:24" x14ac:dyDescent="0.25">
      <c r="A54" s="3"/>
      <c r="B54" s="3"/>
      <c r="C54" s="3"/>
      <c r="D54" s="3"/>
      <c r="E54" s="3"/>
      <c r="F54" s="17"/>
      <c r="G54" s="17"/>
      <c r="H54" s="17"/>
      <c r="I54" s="17"/>
      <c r="J54" s="17"/>
      <c r="K54" s="17"/>
      <c r="L54" s="17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 x14ac:dyDescent="0.25">
      <c r="A55" s="3"/>
      <c r="B55" s="3"/>
      <c r="C55" s="3"/>
      <c r="D55" s="3"/>
      <c r="E55" s="3"/>
      <c r="F55" s="17"/>
      <c r="G55" s="17"/>
      <c r="H55" s="17"/>
      <c r="I55" s="17"/>
      <c r="J55" s="17"/>
      <c r="K55" s="17"/>
      <c r="L55" s="17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4" x14ac:dyDescent="0.25">
      <c r="A56" s="3"/>
      <c r="B56" s="3"/>
      <c r="C56" s="3"/>
      <c r="D56" s="3"/>
      <c r="E56" s="3"/>
      <c r="F56" s="17"/>
      <c r="G56" s="17"/>
      <c r="H56" s="17"/>
      <c r="I56" s="17"/>
      <c r="J56" s="17"/>
      <c r="K56" s="17"/>
      <c r="L56" s="17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1:24" x14ac:dyDescent="0.25">
      <c r="A57" s="3"/>
      <c r="B57" s="3"/>
      <c r="C57" s="3"/>
      <c r="D57" s="3"/>
      <c r="E57" s="3"/>
      <c r="F57" s="17"/>
      <c r="G57" s="17"/>
      <c r="H57" s="17"/>
      <c r="I57" s="17"/>
      <c r="J57" s="17"/>
      <c r="K57" s="17"/>
      <c r="L57" s="17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 spans="1:24" x14ac:dyDescent="0.25">
      <c r="A58" s="3"/>
      <c r="B58" s="3"/>
      <c r="C58" s="3"/>
      <c r="D58" s="3"/>
      <c r="E58" s="3"/>
      <c r="F58" s="17"/>
      <c r="G58" s="17"/>
      <c r="H58" s="17"/>
      <c r="I58" s="17"/>
      <c r="J58" s="17"/>
      <c r="K58" s="17"/>
      <c r="L58" s="17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 x14ac:dyDescent="0.25">
      <c r="A59" s="3"/>
      <c r="B59" s="3"/>
      <c r="C59" s="3"/>
      <c r="D59" s="3"/>
      <c r="E59" s="3"/>
      <c r="F59" s="17"/>
      <c r="G59" s="17"/>
      <c r="H59" s="17"/>
      <c r="I59" s="17"/>
      <c r="J59" s="17"/>
      <c r="K59" s="17"/>
      <c r="L59" s="17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 spans="1:24" x14ac:dyDescent="0.25">
      <c r="A60" s="3"/>
      <c r="B60" s="3"/>
      <c r="C60" s="3"/>
      <c r="D60" s="3"/>
      <c r="E60" s="3"/>
      <c r="F60" s="17"/>
      <c r="G60" s="17"/>
      <c r="H60" s="17"/>
      <c r="I60" s="17"/>
      <c r="J60" s="17"/>
      <c r="K60" s="17"/>
      <c r="L60" s="17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 x14ac:dyDescent="0.25">
      <c r="A61" s="3"/>
      <c r="B61" s="3"/>
      <c r="C61" s="3"/>
      <c r="D61" s="3"/>
      <c r="E61" s="3"/>
      <c r="F61" s="17"/>
      <c r="G61" s="17"/>
      <c r="H61" s="17"/>
      <c r="I61" s="17"/>
      <c r="J61" s="17"/>
      <c r="K61" s="17"/>
      <c r="L61" s="17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 x14ac:dyDescent="0.25">
      <c r="A62" s="3"/>
      <c r="B62" s="3"/>
      <c r="C62" s="3"/>
      <c r="D62" s="3"/>
      <c r="E62" s="3"/>
      <c r="F62" s="17"/>
      <c r="G62" s="17"/>
      <c r="H62" s="17"/>
      <c r="I62" s="17"/>
      <c r="J62" s="17"/>
      <c r="K62" s="17"/>
      <c r="L62" s="17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</row>
    <row r="63" spans="1:24" x14ac:dyDescent="0.25">
      <c r="A63" s="3"/>
      <c r="B63" s="3"/>
      <c r="C63" s="3"/>
      <c r="D63" s="3"/>
      <c r="E63" s="3"/>
      <c r="F63" s="17"/>
      <c r="G63" s="17"/>
      <c r="H63" s="17"/>
      <c r="I63" s="17"/>
      <c r="J63" s="17"/>
      <c r="K63" s="17"/>
      <c r="L63" s="17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 x14ac:dyDescent="0.25">
      <c r="A64" s="3"/>
      <c r="B64" s="3"/>
      <c r="C64" s="3"/>
      <c r="D64" s="3"/>
      <c r="E64" s="3"/>
      <c r="F64" s="17"/>
      <c r="G64" s="17"/>
      <c r="H64" s="17"/>
      <c r="I64" s="17"/>
      <c r="J64" s="17"/>
      <c r="K64" s="17"/>
      <c r="L64" s="17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1:24" x14ac:dyDescent="0.25">
      <c r="A65" s="3"/>
      <c r="B65" s="3"/>
      <c r="C65" s="3"/>
      <c r="D65" s="3"/>
      <c r="E65" s="3"/>
      <c r="F65" s="17"/>
      <c r="G65" s="17"/>
      <c r="H65" s="17"/>
      <c r="I65" s="17"/>
      <c r="J65" s="17"/>
      <c r="K65" s="17"/>
      <c r="L65" s="17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 spans="1:24" x14ac:dyDescent="0.25">
      <c r="A66" s="3"/>
      <c r="B66" s="3"/>
      <c r="C66" s="3"/>
      <c r="D66" s="3"/>
      <c r="E66" s="3"/>
      <c r="F66" s="17"/>
      <c r="G66" s="17"/>
      <c r="H66" s="17"/>
      <c r="I66" s="17"/>
      <c r="J66" s="17"/>
      <c r="K66" s="17"/>
      <c r="L66" s="17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 spans="1:24" x14ac:dyDescent="0.25">
      <c r="A67" s="3"/>
      <c r="B67" s="3"/>
      <c r="C67" s="3"/>
      <c r="D67" s="3"/>
      <c r="E67" s="3"/>
      <c r="F67" s="17"/>
      <c r="G67" s="17"/>
      <c r="H67" s="17"/>
      <c r="I67" s="17"/>
      <c r="J67" s="17"/>
      <c r="K67" s="17"/>
      <c r="L67" s="17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1:24" x14ac:dyDescent="0.25">
      <c r="A68" s="3"/>
      <c r="B68" s="3"/>
      <c r="C68" s="3"/>
      <c r="D68" s="3"/>
      <c r="E68" s="3"/>
      <c r="F68" s="17"/>
      <c r="G68" s="17"/>
      <c r="H68" s="17"/>
      <c r="I68" s="17"/>
      <c r="J68" s="17"/>
      <c r="K68" s="17"/>
      <c r="L68" s="17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 spans="1:24" x14ac:dyDescent="0.25">
      <c r="A69" s="3"/>
      <c r="B69" s="3"/>
      <c r="C69" s="3"/>
      <c r="D69" s="3"/>
      <c r="E69" s="3"/>
      <c r="F69" s="17"/>
      <c r="G69" s="17"/>
      <c r="H69" s="17"/>
      <c r="I69" s="17"/>
      <c r="J69" s="17"/>
      <c r="K69" s="17"/>
      <c r="L69" s="17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 spans="1:24" x14ac:dyDescent="0.25">
      <c r="A70" s="3"/>
      <c r="B70" s="3"/>
      <c r="C70" s="3"/>
      <c r="D70" s="3"/>
      <c r="E70" s="3"/>
      <c r="F70" s="17"/>
      <c r="G70" s="17"/>
      <c r="H70" s="17"/>
      <c r="I70" s="17"/>
      <c r="J70" s="17"/>
      <c r="K70" s="17"/>
      <c r="L70" s="17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4" x14ac:dyDescent="0.25">
      <c r="A71" s="3"/>
      <c r="B71" s="3"/>
      <c r="C71" s="3"/>
      <c r="D71" s="3"/>
      <c r="E71" s="3"/>
      <c r="F71" s="17"/>
      <c r="G71" s="17"/>
      <c r="H71" s="17"/>
      <c r="I71" s="17"/>
      <c r="J71" s="17"/>
      <c r="K71" s="17"/>
      <c r="L71" s="17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</row>
    <row r="72" spans="1:24" x14ac:dyDescent="0.25">
      <c r="A72" s="3"/>
      <c r="B72" s="3"/>
      <c r="C72" s="3"/>
      <c r="D72" s="3"/>
      <c r="E72" s="3"/>
      <c r="F72" s="17"/>
      <c r="G72" s="17"/>
      <c r="H72" s="17"/>
      <c r="I72" s="17"/>
      <c r="J72" s="17"/>
      <c r="K72" s="17"/>
      <c r="L72" s="17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</row>
    <row r="73" spans="1:24" x14ac:dyDescent="0.25">
      <c r="A73" s="3"/>
      <c r="B73" s="3"/>
      <c r="C73" s="3"/>
      <c r="D73" s="3"/>
      <c r="E73" s="3"/>
      <c r="F73" s="17"/>
      <c r="G73" s="17"/>
      <c r="H73" s="17"/>
      <c r="I73" s="17"/>
      <c r="J73" s="17"/>
      <c r="K73" s="17"/>
      <c r="L73" s="17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</row>
    <row r="74" spans="1:24" x14ac:dyDescent="0.25">
      <c r="A74" s="3"/>
      <c r="B74" s="3"/>
      <c r="C74" s="3"/>
      <c r="D74" s="3"/>
      <c r="E74" s="3"/>
      <c r="F74" s="17"/>
      <c r="G74" s="17"/>
      <c r="H74" s="17"/>
      <c r="I74" s="17"/>
      <c r="J74" s="17"/>
      <c r="K74" s="17"/>
      <c r="L74" s="17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</row>
    <row r="75" spans="1:24" x14ac:dyDescent="0.25">
      <c r="A75" s="3"/>
      <c r="B75" s="3"/>
      <c r="C75" s="3"/>
      <c r="D75" s="3"/>
      <c r="E75" s="3"/>
      <c r="F75" s="17"/>
      <c r="G75" s="17"/>
      <c r="H75" s="17"/>
      <c r="I75" s="17"/>
      <c r="J75" s="17"/>
      <c r="K75" s="17"/>
      <c r="L75" s="17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 spans="1:24" x14ac:dyDescent="0.25">
      <c r="A76" s="3"/>
      <c r="B76" s="3"/>
      <c r="C76" s="3"/>
      <c r="D76" s="3"/>
      <c r="E76" s="3"/>
      <c r="F76" s="17"/>
      <c r="G76" s="17"/>
      <c r="H76" s="17"/>
      <c r="I76" s="17"/>
      <c r="J76" s="17"/>
      <c r="K76" s="17"/>
      <c r="L76" s="17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</row>
    <row r="77" spans="1:24" x14ac:dyDescent="0.25">
      <c r="A77" s="3"/>
      <c r="B77" s="3"/>
      <c r="C77" s="3"/>
      <c r="D77" s="3"/>
      <c r="E77" s="3"/>
      <c r="F77" s="17"/>
      <c r="G77" s="17"/>
      <c r="H77" s="17"/>
      <c r="I77" s="17"/>
      <c r="J77" s="17"/>
      <c r="K77" s="17"/>
      <c r="L77" s="17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</row>
    <row r="78" spans="1:24" x14ac:dyDescent="0.25">
      <c r="A78" s="3"/>
      <c r="B78" s="3"/>
      <c r="C78" s="3"/>
      <c r="D78" s="3"/>
      <c r="E78" s="3"/>
      <c r="F78" s="17"/>
      <c r="G78" s="17"/>
      <c r="H78" s="17"/>
      <c r="I78" s="17"/>
      <c r="J78" s="17"/>
      <c r="K78" s="17"/>
      <c r="L78" s="17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</row>
    <row r="79" spans="1:24" x14ac:dyDescent="0.25">
      <c r="A79" s="3"/>
      <c r="B79" s="3"/>
      <c r="C79" s="3"/>
      <c r="D79" s="3"/>
      <c r="E79" s="3"/>
      <c r="F79" s="17"/>
      <c r="G79" s="17"/>
      <c r="H79" s="17"/>
      <c r="I79" s="17"/>
      <c r="J79" s="17"/>
      <c r="K79" s="17"/>
      <c r="L79" s="17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</row>
    <row r="80" spans="1:24" x14ac:dyDescent="0.25">
      <c r="A80" s="3"/>
      <c r="B80" s="3"/>
      <c r="C80" s="3"/>
      <c r="D80" s="3"/>
      <c r="E80" s="3"/>
      <c r="F80" s="17"/>
      <c r="G80" s="17"/>
      <c r="H80" s="17"/>
      <c r="I80" s="17"/>
      <c r="J80" s="17"/>
      <c r="K80" s="17"/>
      <c r="L80" s="17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</row>
    <row r="81" spans="1:24" x14ac:dyDescent="0.25">
      <c r="A81" s="3"/>
      <c r="B81" s="3"/>
      <c r="C81" s="3"/>
      <c r="D81" s="3"/>
      <c r="E81" s="3"/>
      <c r="F81" s="17"/>
      <c r="G81" s="17"/>
      <c r="H81" s="17"/>
      <c r="I81" s="17"/>
      <c r="J81" s="17"/>
      <c r="K81" s="17"/>
      <c r="L81" s="17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 spans="1:24" x14ac:dyDescent="0.25">
      <c r="A82" s="3"/>
      <c r="B82" s="3"/>
      <c r="C82" s="3"/>
      <c r="D82" s="3"/>
      <c r="E82" s="3"/>
      <c r="F82" s="17"/>
      <c r="G82" s="17"/>
      <c r="H82" s="17"/>
      <c r="I82" s="17"/>
      <c r="J82" s="17"/>
      <c r="K82" s="17"/>
      <c r="L82" s="17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 spans="1:24" x14ac:dyDescent="0.25">
      <c r="A83" s="3"/>
      <c r="B83" s="3"/>
      <c r="C83" s="3"/>
      <c r="D83" s="3"/>
      <c r="E83" s="3"/>
      <c r="F83" s="17"/>
      <c r="G83" s="17"/>
      <c r="H83" s="17"/>
      <c r="I83" s="17"/>
      <c r="J83" s="17"/>
      <c r="K83" s="17"/>
      <c r="L83" s="17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 spans="1:24" x14ac:dyDescent="0.25">
      <c r="A84" s="3"/>
      <c r="B84" s="3"/>
      <c r="C84" s="3"/>
      <c r="D84" s="3"/>
      <c r="E84" s="3"/>
      <c r="F84" s="17"/>
      <c r="G84" s="17"/>
      <c r="H84" s="17"/>
      <c r="I84" s="17"/>
      <c r="J84" s="17"/>
      <c r="K84" s="17"/>
      <c r="L84" s="17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 spans="1:24" x14ac:dyDescent="0.25">
      <c r="A85" s="3"/>
      <c r="B85" s="3"/>
      <c r="C85" s="3"/>
      <c r="D85" s="3"/>
      <c r="E85" s="3"/>
      <c r="F85" s="17"/>
      <c r="G85" s="17"/>
      <c r="H85" s="17"/>
      <c r="I85" s="17"/>
      <c r="J85" s="17"/>
      <c r="K85" s="17"/>
      <c r="L85" s="17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 spans="1:24" x14ac:dyDescent="0.25">
      <c r="A86" s="3"/>
      <c r="B86" s="3"/>
      <c r="C86" s="3"/>
      <c r="D86" s="3"/>
      <c r="E86" s="3"/>
      <c r="F86" s="17"/>
      <c r="G86" s="17"/>
      <c r="H86" s="17"/>
      <c r="I86" s="17"/>
      <c r="J86" s="17"/>
      <c r="K86" s="17"/>
      <c r="L86" s="17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spans="1:24" x14ac:dyDescent="0.25">
      <c r="A87" s="3"/>
      <c r="B87" s="3"/>
      <c r="C87" s="3"/>
      <c r="D87" s="3"/>
      <c r="E87" s="3"/>
      <c r="F87" s="17"/>
      <c r="G87" s="17"/>
      <c r="H87" s="17"/>
      <c r="I87" s="17"/>
      <c r="J87" s="17"/>
      <c r="K87" s="17"/>
      <c r="L87" s="17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1:24" x14ac:dyDescent="0.25">
      <c r="A88" s="3"/>
      <c r="B88" s="3"/>
      <c r="C88" s="3"/>
      <c r="D88" s="3"/>
      <c r="E88" s="3"/>
      <c r="F88" s="17"/>
      <c r="G88" s="17"/>
      <c r="H88" s="17"/>
      <c r="I88" s="17"/>
      <c r="J88" s="17"/>
      <c r="K88" s="17"/>
      <c r="L88" s="17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spans="1:24" x14ac:dyDescent="0.25">
      <c r="A89" s="3"/>
      <c r="B89" s="3"/>
      <c r="C89" s="3"/>
      <c r="D89" s="3"/>
      <c r="E89" s="3"/>
      <c r="F89" s="17"/>
      <c r="G89" s="17"/>
      <c r="H89" s="17"/>
      <c r="I89" s="17"/>
      <c r="J89" s="17"/>
      <c r="K89" s="17"/>
      <c r="L89" s="17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 spans="1:24" x14ac:dyDescent="0.25">
      <c r="A90" s="3"/>
      <c r="B90" s="3"/>
      <c r="C90" s="3"/>
      <c r="D90" s="3"/>
      <c r="E90" s="3"/>
      <c r="F90" s="17"/>
      <c r="G90" s="17"/>
      <c r="H90" s="17"/>
      <c r="I90" s="17"/>
      <c r="J90" s="17"/>
      <c r="K90" s="17"/>
      <c r="L90" s="17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 spans="1:24" x14ac:dyDescent="0.25">
      <c r="A91" s="3"/>
      <c r="B91" s="3"/>
      <c r="C91" s="3"/>
      <c r="D91" s="3"/>
      <c r="E91" s="3"/>
      <c r="F91" s="17"/>
      <c r="G91" s="17"/>
      <c r="H91" s="17"/>
      <c r="I91" s="17"/>
      <c r="J91" s="17"/>
      <c r="K91" s="17"/>
      <c r="L91" s="17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1:24" x14ac:dyDescent="0.25">
      <c r="A92" s="3"/>
      <c r="B92" s="3"/>
      <c r="C92" s="3"/>
      <c r="D92" s="3"/>
      <c r="E92" s="3"/>
      <c r="F92" s="17"/>
      <c r="G92" s="17"/>
      <c r="H92" s="17"/>
      <c r="I92" s="17"/>
      <c r="J92" s="17"/>
      <c r="K92" s="17"/>
      <c r="L92" s="17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1:24" x14ac:dyDescent="0.25">
      <c r="A93" s="3"/>
      <c r="B93" s="3"/>
      <c r="C93" s="3"/>
      <c r="D93" s="3"/>
      <c r="E93" s="3"/>
      <c r="F93" s="17"/>
      <c r="G93" s="17"/>
      <c r="H93" s="17"/>
      <c r="I93" s="17"/>
      <c r="J93" s="17"/>
      <c r="K93" s="17"/>
      <c r="L93" s="17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1:24" x14ac:dyDescent="0.25">
      <c r="A94" s="3"/>
      <c r="B94" s="3"/>
      <c r="C94" s="3"/>
      <c r="D94" s="3"/>
      <c r="E94" s="3"/>
      <c r="F94" s="17"/>
      <c r="G94" s="17"/>
      <c r="H94" s="17"/>
      <c r="I94" s="17"/>
      <c r="J94" s="17"/>
      <c r="K94" s="17"/>
      <c r="L94" s="17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1:24" x14ac:dyDescent="0.25">
      <c r="A95" s="3"/>
      <c r="B95" s="3"/>
      <c r="C95" s="3"/>
      <c r="D95" s="3"/>
      <c r="E95" s="3"/>
      <c r="F95" s="17"/>
      <c r="G95" s="17"/>
      <c r="H95" s="17"/>
      <c r="I95" s="17"/>
      <c r="J95" s="17"/>
      <c r="K95" s="17"/>
      <c r="L95" s="17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1:24" x14ac:dyDescent="0.25">
      <c r="A96" s="3"/>
      <c r="B96" s="3"/>
      <c r="C96" s="3"/>
      <c r="D96" s="3"/>
      <c r="E96" s="3"/>
      <c r="F96" s="17"/>
      <c r="G96" s="17"/>
      <c r="H96" s="17"/>
      <c r="I96" s="17"/>
      <c r="J96" s="17"/>
      <c r="K96" s="17"/>
      <c r="L96" s="17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1:24" x14ac:dyDescent="0.25">
      <c r="A97" s="3"/>
      <c r="B97" s="3"/>
      <c r="C97" s="3"/>
      <c r="D97" s="3"/>
      <c r="E97" s="3"/>
      <c r="F97" s="17"/>
      <c r="G97" s="17"/>
      <c r="H97" s="17"/>
      <c r="I97" s="17"/>
      <c r="J97" s="17"/>
      <c r="K97" s="17"/>
      <c r="L97" s="17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 x14ac:dyDescent="0.25">
      <c r="A98" s="3"/>
      <c r="B98" s="3"/>
      <c r="C98" s="3"/>
      <c r="D98" s="3"/>
      <c r="E98" s="3"/>
      <c r="F98" s="17"/>
      <c r="G98" s="17"/>
      <c r="H98" s="17"/>
      <c r="I98" s="17"/>
      <c r="J98" s="17"/>
      <c r="K98" s="17"/>
      <c r="L98" s="17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1:24" x14ac:dyDescent="0.25">
      <c r="A99" s="3"/>
      <c r="B99" s="3"/>
      <c r="C99" s="3"/>
      <c r="D99" s="3"/>
      <c r="E99" s="3"/>
      <c r="F99" s="17"/>
      <c r="G99" s="17"/>
      <c r="H99" s="17"/>
      <c r="I99" s="17"/>
      <c r="J99" s="17"/>
      <c r="K99" s="17"/>
      <c r="L99" s="17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1:24" x14ac:dyDescent="0.25">
      <c r="A100" s="3"/>
      <c r="B100" s="3"/>
      <c r="C100" s="3"/>
      <c r="D100" s="3"/>
      <c r="E100" s="3"/>
      <c r="F100" s="17"/>
      <c r="G100" s="17"/>
      <c r="H100" s="17"/>
      <c r="I100" s="17"/>
      <c r="J100" s="17"/>
      <c r="K100" s="17"/>
      <c r="L100" s="17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1:24" x14ac:dyDescent="0.25">
      <c r="A101" s="3"/>
      <c r="B101" s="3"/>
      <c r="C101" s="3"/>
      <c r="D101" s="3"/>
      <c r="E101" s="3"/>
      <c r="F101" s="3"/>
      <c r="G101" s="3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1:24" x14ac:dyDescent="0.25">
      <c r="A102" s="3"/>
      <c r="B102" s="3"/>
      <c r="C102" s="3"/>
      <c r="D102" s="3"/>
      <c r="E102" s="3"/>
      <c r="F102" s="3"/>
      <c r="G102" s="3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4" x14ac:dyDescent="0.25">
      <c r="A103" s="3"/>
      <c r="B103" s="3"/>
      <c r="C103" s="3"/>
      <c r="D103" s="3"/>
      <c r="E103" s="3"/>
      <c r="F103" s="3"/>
      <c r="G103" s="3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4" x14ac:dyDescent="0.25">
      <c r="A104" s="3"/>
      <c r="B104" s="3"/>
      <c r="C104" s="3"/>
      <c r="D104" s="3"/>
      <c r="E104" s="3"/>
      <c r="F104" s="3"/>
      <c r="G104" s="3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 x14ac:dyDescent="0.25">
      <c r="A105" s="3"/>
      <c r="B105" s="3"/>
      <c r="C105" s="3"/>
      <c r="D105" s="3"/>
      <c r="E105" s="3"/>
      <c r="F105" s="3"/>
      <c r="G105" s="3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 x14ac:dyDescent="0.25">
      <c r="A106" s="3"/>
      <c r="B106" s="3"/>
      <c r="C106" s="3"/>
      <c r="D106" s="3"/>
      <c r="E106" s="3"/>
      <c r="F106" s="3"/>
      <c r="G106" s="3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 x14ac:dyDescent="0.25">
      <c r="A107" s="3"/>
      <c r="B107" s="3"/>
      <c r="C107" s="3"/>
      <c r="D107" s="3"/>
      <c r="E107" s="3"/>
      <c r="F107" s="3"/>
      <c r="G107" s="3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4" x14ac:dyDescent="0.25">
      <c r="A108" s="3"/>
      <c r="B108" s="3"/>
      <c r="C108" s="3"/>
      <c r="D108" s="3"/>
      <c r="E108" s="3"/>
      <c r="F108" s="3"/>
      <c r="G108" s="3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x14ac:dyDescent="0.25">
      <c r="A109" s="3"/>
      <c r="B109" s="3"/>
      <c r="C109" s="3"/>
      <c r="D109" s="3"/>
      <c r="E109" s="3"/>
      <c r="F109" s="3"/>
      <c r="G109" s="3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4" x14ac:dyDescent="0.25">
      <c r="A110" s="3"/>
      <c r="B110" s="3"/>
      <c r="C110" s="3"/>
      <c r="D110" s="3"/>
      <c r="E110" s="3"/>
      <c r="F110" s="3"/>
      <c r="G110" s="3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4" x14ac:dyDescent="0.25">
      <c r="A111" s="3"/>
      <c r="B111" s="3"/>
      <c r="C111" s="3"/>
      <c r="D111" s="3"/>
      <c r="E111" s="3"/>
      <c r="F111" s="3"/>
      <c r="G111" s="3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1:24" x14ac:dyDescent="0.25">
      <c r="A112" s="3"/>
      <c r="B112" s="3"/>
      <c r="C112" s="3"/>
      <c r="D112" s="3"/>
      <c r="E112" s="3"/>
      <c r="F112" s="3"/>
      <c r="G112" s="3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1:24" x14ac:dyDescent="0.25">
      <c r="A113" s="3"/>
      <c r="B113" s="3"/>
      <c r="C113" s="3"/>
      <c r="D113" s="3"/>
      <c r="E113" s="3"/>
      <c r="F113" s="3"/>
      <c r="G113" s="3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1:24" x14ac:dyDescent="0.25">
      <c r="A114" s="3"/>
      <c r="B114" s="3"/>
      <c r="C114" s="3"/>
      <c r="D114" s="3"/>
      <c r="E114" s="3"/>
      <c r="F114" s="3"/>
      <c r="G114" s="3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1:24" x14ac:dyDescent="0.25">
      <c r="A115" s="3"/>
      <c r="B115" s="3"/>
      <c r="C115" s="3"/>
      <c r="D115" s="3"/>
      <c r="E115" s="3"/>
      <c r="F115" s="3"/>
      <c r="G115" s="3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1:24" x14ac:dyDescent="0.25">
      <c r="A116" s="3"/>
      <c r="B116" s="3"/>
      <c r="C116" s="3"/>
      <c r="D116" s="3"/>
      <c r="E116" s="3"/>
      <c r="F116" s="3"/>
      <c r="G116" s="3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1:24" x14ac:dyDescent="0.25">
      <c r="A117" s="3"/>
      <c r="B117" s="3"/>
      <c r="C117" s="3"/>
      <c r="D117" s="3"/>
      <c r="E117" s="3"/>
      <c r="F117" s="3"/>
      <c r="G117" s="3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1:24" x14ac:dyDescent="0.25">
      <c r="A118" s="3"/>
      <c r="B118" s="3"/>
      <c r="C118" s="3"/>
      <c r="D118" s="3"/>
      <c r="E118" s="3"/>
      <c r="F118" s="3"/>
      <c r="G118" s="3"/>
    </row>
    <row r="119" spans="1:24" x14ac:dyDescent="0.25">
      <c r="A119" s="3"/>
      <c r="B119" s="3"/>
      <c r="C119" s="3"/>
      <c r="D119" s="3"/>
      <c r="E119" s="3"/>
      <c r="F119" s="3"/>
      <c r="G119" s="3"/>
    </row>
    <row r="120" spans="1:24" x14ac:dyDescent="0.25">
      <c r="A120" s="3"/>
      <c r="B120" s="3"/>
      <c r="C120" s="3"/>
      <c r="D120" s="3"/>
      <c r="E120" s="3"/>
      <c r="F120" s="3"/>
      <c r="G120" s="3"/>
    </row>
    <row r="121" spans="1:24" x14ac:dyDescent="0.25">
      <c r="A121" s="3"/>
      <c r="B121" s="3"/>
      <c r="C121" s="3"/>
      <c r="D121" s="3"/>
      <c r="E121" s="3"/>
      <c r="F121" s="3"/>
      <c r="G121" s="3"/>
    </row>
    <row r="122" spans="1:24" x14ac:dyDescent="0.25">
      <c r="A122" s="3"/>
      <c r="B122" s="3"/>
      <c r="C122" s="3"/>
      <c r="D122" s="3"/>
      <c r="E122" s="3"/>
      <c r="F122" s="3"/>
      <c r="G122" s="3"/>
    </row>
    <row r="123" spans="1:24" x14ac:dyDescent="0.25">
      <c r="A123" s="3"/>
      <c r="B123" s="3"/>
      <c r="C123" s="3"/>
      <c r="D123" s="3"/>
      <c r="E123" s="3"/>
      <c r="F123" s="3"/>
      <c r="G123" s="3"/>
    </row>
    <row r="124" spans="1:24" x14ac:dyDescent="0.25">
      <c r="A124" s="3"/>
      <c r="B124" s="3"/>
      <c r="C124" s="3"/>
      <c r="D124" s="3"/>
      <c r="E124" s="3"/>
      <c r="F124" s="3"/>
      <c r="G124" s="3"/>
    </row>
    <row r="125" spans="1:24" x14ac:dyDescent="0.25">
      <c r="A125" s="3"/>
      <c r="B125" s="3"/>
      <c r="C125" s="3"/>
      <c r="D125" s="3"/>
      <c r="E125" s="3"/>
      <c r="F125" s="3"/>
      <c r="G125" s="3"/>
    </row>
    <row r="126" spans="1:24" x14ac:dyDescent="0.25">
      <c r="A126" s="3"/>
      <c r="B126" s="3"/>
      <c r="C126" s="3"/>
      <c r="D126" s="3"/>
      <c r="E126" s="3"/>
      <c r="F126" s="3"/>
      <c r="G126" s="3"/>
    </row>
    <row r="127" spans="1:24" x14ac:dyDescent="0.25">
      <c r="A127" s="3"/>
      <c r="B127" s="3"/>
      <c r="C127" s="3"/>
      <c r="D127" s="3"/>
      <c r="E127" s="3"/>
      <c r="F127" s="3"/>
      <c r="G127" s="3"/>
    </row>
    <row r="128" spans="1:24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</row>
    <row r="167" spans="1:7" x14ac:dyDescent="0.25">
      <c r="A167" s="3"/>
      <c r="B167" s="3"/>
      <c r="C167" s="3"/>
      <c r="D167" s="3"/>
    </row>
    <row r="168" spans="1:7" x14ac:dyDescent="0.25">
      <c r="A168" s="3"/>
      <c r="B168" s="3"/>
      <c r="C168" s="3"/>
      <c r="D168" s="3"/>
    </row>
    <row r="169" spans="1:7" x14ac:dyDescent="0.25">
      <c r="A169" s="3"/>
      <c r="B169" s="3"/>
      <c r="C169" s="3"/>
      <c r="D169" s="3"/>
    </row>
    <row r="170" spans="1:7" x14ac:dyDescent="0.25">
      <c r="A170" s="3"/>
      <c r="B170" s="3"/>
      <c r="C170" s="3"/>
      <c r="D170" s="3"/>
    </row>
    <row r="171" spans="1:7" x14ac:dyDescent="0.25">
      <c r="A171" s="3"/>
      <c r="B171" s="3"/>
      <c r="C171" s="3"/>
      <c r="D171" s="3"/>
    </row>
    <row r="172" spans="1:7" x14ac:dyDescent="0.25">
      <c r="A172" s="3"/>
      <c r="B172" s="3"/>
      <c r="C172" s="3"/>
      <c r="D172" s="3"/>
    </row>
    <row r="173" spans="1:7" x14ac:dyDescent="0.25">
      <c r="A173" s="3"/>
      <c r="B173" s="3"/>
      <c r="C173" s="3"/>
      <c r="D173" s="3"/>
    </row>
  </sheetData>
  <mergeCells count="4">
    <mergeCell ref="B4:C4"/>
    <mergeCell ref="F4:G4"/>
    <mergeCell ref="J4:K4"/>
    <mergeCell ref="B5:C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Y173"/>
  <sheetViews>
    <sheetView workbookViewId="0">
      <selection activeCell="G13" sqref="G13"/>
    </sheetView>
  </sheetViews>
  <sheetFormatPr defaultRowHeight="15" x14ac:dyDescent="0.25"/>
  <cols>
    <col min="2" max="2" width="11.7109375" customWidth="1"/>
    <col min="3" max="3" width="17.5703125" customWidth="1"/>
    <col min="4" max="4" width="19.28515625" customWidth="1"/>
    <col min="5" max="5" width="4.140625" customWidth="1"/>
    <col min="6" max="6" width="12" customWidth="1"/>
    <col min="7" max="7" width="18.7109375" customWidth="1"/>
    <col min="8" max="8" width="19.28515625" customWidth="1"/>
    <col min="9" max="9" width="4.5703125" customWidth="1"/>
    <col min="10" max="10" width="11.42578125" customWidth="1"/>
    <col min="11" max="11" width="12.7109375" customWidth="1"/>
    <col min="12" max="12" width="22.42578125" customWidth="1"/>
    <col min="13" max="13" width="3.5703125" customWidth="1"/>
  </cols>
  <sheetData>
    <row r="1" spans="2:25" ht="18.75" x14ac:dyDescent="0.3">
      <c r="B1" s="115" t="s">
        <v>32</v>
      </c>
      <c r="C1" s="109" t="s">
        <v>6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2:25" ht="18.75" x14ac:dyDescent="0.3">
      <c r="B2" s="116" t="s">
        <v>31</v>
      </c>
      <c r="C2" s="109" t="s">
        <v>33</v>
      </c>
      <c r="D2" s="46"/>
      <c r="E2" s="46"/>
      <c r="F2" s="46"/>
      <c r="G2" s="46"/>
      <c r="H2" s="46"/>
      <c r="I2" s="17"/>
      <c r="J2" s="17"/>
      <c r="K2" s="17"/>
      <c r="L2" s="17"/>
      <c r="M2" s="17"/>
      <c r="N2" s="17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2:25" ht="15.75" thickBot="1" x14ac:dyDescent="0.3">
      <c r="B3" s="46"/>
      <c r="C3" s="46"/>
      <c r="D3" s="46"/>
      <c r="E3" s="46"/>
      <c r="F3" s="46"/>
      <c r="G3" s="46"/>
      <c r="H3" s="46"/>
      <c r="I3" s="17"/>
      <c r="J3" s="17"/>
      <c r="K3" s="17"/>
      <c r="L3" s="17"/>
      <c r="M3" s="17"/>
      <c r="N3" s="17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2:25" ht="37.5" customHeight="1" thickBot="1" x14ac:dyDescent="0.3">
      <c r="B4" s="265" t="s">
        <v>123</v>
      </c>
      <c r="C4" s="291" t="s">
        <v>171</v>
      </c>
      <c r="D4" s="291"/>
      <c r="E4" s="46"/>
      <c r="F4" s="265" t="s">
        <v>68</v>
      </c>
      <c r="G4" s="291" t="s">
        <v>172</v>
      </c>
      <c r="H4" s="292"/>
      <c r="I4" s="17"/>
      <c r="J4" s="87" t="s">
        <v>205</v>
      </c>
      <c r="K4" s="281"/>
      <c r="L4" s="281"/>
      <c r="M4" s="17"/>
      <c r="N4" s="17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2:25" ht="48" customHeight="1" x14ac:dyDescent="0.25">
      <c r="B5" s="236" t="s">
        <v>198</v>
      </c>
      <c r="C5" s="286" t="s">
        <v>203</v>
      </c>
      <c r="D5" s="287"/>
      <c r="E5" s="46"/>
      <c r="F5" s="236" t="s">
        <v>198</v>
      </c>
      <c r="G5" s="286" t="s">
        <v>206</v>
      </c>
      <c r="H5" s="293"/>
      <c r="I5" s="17"/>
      <c r="J5" s="80"/>
      <c r="K5" s="88"/>
      <c r="L5" s="88"/>
      <c r="M5" s="17"/>
      <c r="N5" s="17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2:25" ht="30.75" thickBot="1" x14ac:dyDescent="0.3">
      <c r="B6" s="260" t="s">
        <v>204</v>
      </c>
      <c r="C6" s="262">
        <v>90</v>
      </c>
      <c r="D6" s="263" t="s">
        <v>16</v>
      </c>
      <c r="E6" s="85"/>
      <c r="F6" s="260" t="s">
        <v>204</v>
      </c>
      <c r="G6" s="262">
        <v>25</v>
      </c>
      <c r="H6" s="264" t="s">
        <v>199</v>
      </c>
      <c r="I6" s="17"/>
      <c r="J6" s="80"/>
      <c r="K6" s="88"/>
      <c r="L6" s="88"/>
      <c r="M6" s="17"/>
      <c r="N6" s="17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2:25" ht="27" customHeight="1" thickBot="1" x14ac:dyDescent="0.3">
      <c r="B7" s="261" t="s">
        <v>201</v>
      </c>
      <c r="C7" s="259">
        <f>IF((5*C6)/(C14-C12)-(5*C12)/(C14-C12)&gt;5,5,IF((5*C6)/(C14-C12)-(5*C12)/(C14-C12)&lt;0,-1,(5*C6)/(C14-C12)-(5*C12)/(C14-C12)))</f>
        <v>4.1666666666666661</v>
      </c>
      <c r="D7" s="97"/>
      <c r="E7" s="86"/>
      <c r="F7" s="261" t="s">
        <v>202</v>
      </c>
      <c r="G7" s="259">
        <f>IF((5*G6)/(G14-G12)-(5*G12)/(G14-G12)&gt;5,5,IF((5*G6)/(G14-G12)-(5*G12)/(G14-G12)&lt;0,-1,(5*G6)/(G14-G12)-(5*G12)/(G14-G12)))</f>
        <v>3.1884057971014492</v>
      </c>
      <c r="H7" s="145"/>
      <c r="I7" s="17"/>
      <c r="J7" s="80"/>
      <c r="K7" s="117"/>
      <c r="L7" s="88"/>
      <c r="M7" s="17"/>
      <c r="N7" s="17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2:25" ht="30" x14ac:dyDescent="0.25">
      <c r="B8" s="118" t="s">
        <v>200</v>
      </c>
      <c r="C8" s="119">
        <f>C7*Weights!J39</f>
        <v>0.20833333333333331</v>
      </c>
      <c r="D8" s="97"/>
      <c r="E8" s="86"/>
      <c r="F8" s="118" t="s">
        <v>200</v>
      </c>
      <c r="G8" s="119">
        <f>G7*Weights!J41</f>
        <v>0.25507246376811593</v>
      </c>
      <c r="H8" s="145"/>
      <c r="I8" s="17"/>
      <c r="J8" s="130"/>
      <c r="K8" s="98"/>
      <c r="L8" s="88"/>
      <c r="M8" s="17"/>
      <c r="N8" s="17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2:25" x14ac:dyDescent="0.25">
      <c r="B9" s="96"/>
      <c r="C9" s="17"/>
      <c r="D9" s="99"/>
      <c r="E9" s="86"/>
      <c r="F9" s="96"/>
      <c r="G9" s="17"/>
      <c r="H9" s="18"/>
      <c r="I9" s="17"/>
      <c r="J9" s="80"/>
      <c r="K9" s="17"/>
      <c r="L9" s="17"/>
      <c r="M9" s="17"/>
      <c r="N9" s="17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2:25" s="266" customFormat="1" ht="18.75" customHeight="1" x14ac:dyDescent="0.25">
      <c r="B10" s="267"/>
      <c r="C10" s="268" t="s">
        <v>6</v>
      </c>
      <c r="D10" s="269" t="s">
        <v>197</v>
      </c>
      <c r="E10" s="270"/>
      <c r="F10" s="267"/>
      <c r="G10" s="268" t="s">
        <v>6</v>
      </c>
      <c r="H10" s="271" t="s">
        <v>197</v>
      </c>
      <c r="I10" s="272"/>
      <c r="J10" s="87"/>
      <c r="K10" s="273"/>
      <c r="L10" s="273"/>
      <c r="M10" s="87"/>
      <c r="N10" s="87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</row>
    <row r="11" spans="2:25" x14ac:dyDescent="0.25">
      <c r="B11" s="10" t="s">
        <v>193</v>
      </c>
      <c r="C11" s="256">
        <f>IF((C12+(C12-C14)/5)&lt;0,0,(C12+(C12-C14)/5))</f>
        <v>28</v>
      </c>
      <c r="D11" s="11">
        <v>-1</v>
      </c>
      <c r="E11" s="46"/>
      <c r="F11" s="10" t="s">
        <v>193</v>
      </c>
      <c r="G11" s="256">
        <f>IF((G12+(G12-G14)/5)&lt;0,0,(G12+(G12-G14)/5))</f>
        <v>82.8</v>
      </c>
      <c r="H11" s="147">
        <v>-1</v>
      </c>
      <c r="I11" s="93"/>
      <c r="J11" s="90"/>
      <c r="K11" s="91"/>
      <c r="L11" s="82"/>
      <c r="M11" s="17"/>
      <c r="N11" s="17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2:25" x14ac:dyDescent="0.25">
      <c r="B12" s="10" t="s">
        <v>194</v>
      </c>
      <c r="C12" s="257">
        <v>40</v>
      </c>
      <c r="D12" s="11">
        <v>0</v>
      </c>
      <c r="E12" s="46"/>
      <c r="F12" s="10" t="s">
        <v>194</v>
      </c>
      <c r="G12" s="257">
        <v>69</v>
      </c>
      <c r="H12" s="147">
        <v>0</v>
      </c>
      <c r="I12" s="17"/>
      <c r="J12" s="90"/>
      <c r="K12" s="91"/>
      <c r="L12" s="82"/>
      <c r="M12" s="17"/>
      <c r="N12" s="17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2:25" x14ac:dyDescent="0.25">
      <c r="B13" s="10" t="s">
        <v>195</v>
      </c>
      <c r="C13" s="256">
        <f>C12-3*(C12-C14)/5</f>
        <v>76</v>
      </c>
      <c r="D13" s="11">
        <v>3</v>
      </c>
      <c r="E13" s="46"/>
      <c r="F13" s="10" t="s">
        <v>195</v>
      </c>
      <c r="G13" s="256">
        <f>G12-3*(G12-G14)/5</f>
        <v>27.6</v>
      </c>
      <c r="H13" s="147">
        <v>3</v>
      </c>
      <c r="I13" s="17"/>
      <c r="J13" s="90"/>
      <c r="K13" s="91"/>
      <c r="L13" s="82"/>
      <c r="M13" s="17"/>
      <c r="N13" s="17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2:25" ht="15.75" thickBot="1" x14ac:dyDescent="0.3">
      <c r="B14" s="12" t="s">
        <v>196</v>
      </c>
      <c r="C14" s="258">
        <v>100</v>
      </c>
      <c r="D14" s="13">
        <v>5</v>
      </c>
      <c r="E14" s="46"/>
      <c r="F14" s="12" t="s">
        <v>196</v>
      </c>
      <c r="G14" s="258">
        <v>0</v>
      </c>
      <c r="H14" s="148">
        <v>5</v>
      </c>
      <c r="I14" s="17"/>
      <c r="J14" s="90"/>
      <c r="K14" s="91"/>
      <c r="L14" s="82"/>
      <c r="M14" s="17"/>
      <c r="N14" s="17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2:25" x14ac:dyDescent="0.25">
      <c r="B15" s="46"/>
      <c r="C15" s="46"/>
      <c r="D15" s="46"/>
      <c r="E15" s="46"/>
      <c r="F15" s="46"/>
      <c r="G15" s="46"/>
      <c r="H15" s="46"/>
      <c r="I15" s="17"/>
      <c r="J15" s="17"/>
      <c r="K15" s="17"/>
      <c r="L15" s="17"/>
      <c r="M15" s="17"/>
      <c r="N15" s="17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2:25" x14ac:dyDescent="0.25">
      <c r="B16" s="80"/>
      <c r="C16" s="88"/>
      <c r="D16" s="88"/>
      <c r="E16" s="17"/>
      <c r="F16" s="80"/>
      <c r="G16" s="88"/>
      <c r="H16" s="88"/>
      <c r="I16" s="17"/>
      <c r="J16" s="17"/>
      <c r="K16" s="17"/>
      <c r="L16" s="17"/>
      <c r="M16" s="17"/>
      <c r="N16" s="17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2:25" x14ac:dyDescent="0.25">
      <c r="B17" s="80"/>
      <c r="C17" s="88" t="s">
        <v>203</v>
      </c>
      <c r="D17" s="88"/>
      <c r="E17" s="92"/>
      <c r="F17" s="80"/>
      <c r="G17" s="88"/>
      <c r="H17" s="110"/>
      <c r="I17" s="143"/>
      <c r="J17" s="17"/>
      <c r="K17" s="17"/>
      <c r="L17" s="17"/>
      <c r="M17" s="17"/>
      <c r="N17" s="17"/>
      <c r="O17" s="17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2:25" ht="15.75" x14ac:dyDescent="0.25">
      <c r="B18" s="80"/>
      <c r="C18" s="117"/>
      <c r="D18" s="88"/>
      <c r="E18" s="93"/>
      <c r="F18" s="80"/>
      <c r="G18" s="117"/>
      <c r="H18" s="135"/>
      <c r="I18" s="144"/>
      <c r="J18" s="17"/>
      <c r="K18" s="17"/>
      <c r="L18" s="17"/>
      <c r="M18" s="17"/>
      <c r="N18" s="17"/>
      <c r="O18" s="17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2:25" x14ac:dyDescent="0.25">
      <c r="B19" s="130"/>
      <c r="C19" s="119"/>
      <c r="D19" s="88"/>
      <c r="E19" s="93"/>
      <c r="F19" s="130"/>
      <c r="G19" s="120"/>
      <c r="H19" s="110"/>
      <c r="I19" s="143"/>
      <c r="J19" s="17"/>
      <c r="K19" s="17"/>
      <c r="L19" s="17"/>
      <c r="M19" s="17"/>
      <c r="N19" s="17"/>
      <c r="O19" s="17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2:25" x14ac:dyDescent="0.25">
      <c r="B20" s="80"/>
      <c r="C20" s="17"/>
      <c r="D20" s="17"/>
      <c r="E20" s="93"/>
      <c r="F20" s="80"/>
      <c r="G20" s="17"/>
      <c r="H20" s="17"/>
      <c r="I20" s="17"/>
      <c r="J20" s="17"/>
      <c r="K20" s="17"/>
      <c r="L20" s="17"/>
      <c r="M20" s="17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2:25" x14ac:dyDescent="0.25">
      <c r="B21" s="17"/>
      <c r="C21" s="82"/>
      <c r="D21" s="82"/>
      <c r="E21" s="17"/>
      <c r="F21" s="17"/>
      <c r="G21" s="82"/>
      <c r="H21" s="82"/>
      <c r="I21" s="92"/>
      <c r="J21" s="17"/>
      <c r="K21" s="17"/>
      <c r="L21" s="17"/>
      <c r="M21" s="17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2:25" x14ac:dyDescent="0.25">
      <c r="B22" s="90"/>
      <c r="C22" s="91"/>
      <c r="D22" s="82"/>
      <c r="E22" s="17"/>
      <c r="F22" s="90"/>
      <c r="G22" s="91"/>
      <c r="H22" s="82"/>
      <c r="I22" s="93"/>
      <c r="J22" s="17"/>
      <c r="K22" s="17"/>
      <c r="L22" s="17"/>
      <c r="M22" s="17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2:25" x14ac:dyDescent="0.25">
      <c r="B23" s="90"/>
      <c r="C23" s="91"/>
      <c r="D23" s="82"/>
      <c r="E23" s="17"/>
      <c r="F23" s="90"/>
      <c r="G23" s="91"/>
      <c r="H23" s="82"/>
      <c r="I23" s="17"/>
      <c r="J23" s="17"/>
      <c r="K23" s="17"/>
      <c r="L23" s="17"/>
      <c r="M23" s="17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2:25" x14ac:dyDescent="0.25">
      <c r="B24" s="90"/>
      <c r="C24" s="91"/>
      <c r="D24" s="82"/>
      <c r="E24" s="17"/>
      <c r="F24" s="90"/>
      <c r="G24" s="91"/>
      <c r="H24" s="82"/>
      <c r="I24" s="17"/>
      <c r="J24" s="17"/>
      <c r="K24" s="17"/>
      <c r="L24" s="17"/>
      <c r="M24" s="17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2:25" x14ac:dyDescent="0.25">
      <c r="B25" s="90"/>
      <c r="C25" s="91"/>
      <c r="D25" s="82"/>
      <c r="E25" s="17"/>
      <c r="F25" s="90"/>
      <c r="G25" s="91"/>
      <c r="H25" s="82"/>
      <c r="I25" s="17"/>
      <c r="J25" s="17"/>
      <c r="K25" s="17"/>
      <c r="L25" s="17"/>
      <c r="M25" s="1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2:25" x14ac:dyDescent="0.25">
      <c r="B26" s="87"/>
      <c r="C26" s="8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2:25" x14ac:dyDescent="0.25">
      <c r="B27" s="80"/>
      <c r="C27" s="88"/>
      <c r="D27" s="88"/>
      <c r="E27" s="17"/>
      <c r="F27" s="17"/>
      <c r="G27" s="17"/>
      <c r="H27" s="17"/>
      <c r="I27" s="17"/>
      <c r="J27" s="17"/>
      <c r="K27" s="17"/>
      <c r="L27" s="17"/>
      <c r="M27" s="17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2:25" x14ac:dyDescent="0.25">
      <c r="B28" s="80"/>
      <c r="C28" s="88"/>
      <c r="D28" s="88"/>
      <c r="E28" s="17"/>
      <c r="F28" s="17"/>
      <c r="G28" s="17"/>
      <c r="H28" s="17"/>
      <c r="I28" s="17"/>
      <c r="J28" s="17"/>
      <c r="K28" s="17"/>
      <c r="L28" s="17"/>
      <c r="M28" s="17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2:25" x14ac:dyDescent="0.25">
      <c r="B29" s="80"/>
      <c r="C29" s="89"/>
      <c r="D29" s="88"/>
      <c r="E29" s="17"/>
      <c r="F29" s="17"/>
      <c r="G29" s="17"/>
      <c r="H29" s="17"/>
      <c r="I29" s="17"/>
      <c r="J29" s="17"/>
      <c r="K29" s="17"/>
      <c r="L29" s="17"/>
      <c r="M29" s="17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2:25" x14ac:dyDescent="0.25">
      <c r="B30" s="80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2:25" x14ac:dyDescent="0.25">
      <c r="B31" s="17"/>
      <c r="C31" s="82"/>
      <c r="D31" s="82"/>
      <c r="E31" s="17"/>
      <c r="F31" s="17"/>
      <c r="G31" s="17"/>
      <c r="H31" s="17"/>
      <c r="I31" s="17"/>
      <c r="J31" s="17"/>
      <c r="K31" s="17"/>
      <c r="L31" s="17"/>
      <c r="M31" s="17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2:25" x14ac:dyDescent="0.25">
      <c r="B32" s="90"/>
      <c r="C32" s="91"/>
      <c r="D32" s="82"/>
      <c r="E32" s="17"/>
      <c r="F32" s="17"/>
      <c r="G32" s="17"/>
      <c r="H32" s="17"/>
      <c r="I32" s="17"/>
      <c r="J32" s="17"/>
      <c r="K32" s="17"/>
      <c r="L32" s="17"/>
      <c r="M32" s="17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2:25" x14ac:dyDescent="0.25">
      <c r="B33" s="90"/>
      <c r="C33" s="91"/>
      <c r="D33" s="82"/>
      <c r="E33" s="17"/>
      <c r="F33" s="17"/>
      <c r="G33" s="17"/>
      <c r="H33" s="17"/>
      <c r="I33" s="17"/>
      <c r="J33" s="17"/>
      <c r="K33" s="17"/>
      <c r="L33" s="17"/>
      <c r="M33" s="17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2:25" x14ac:dyDescent="0.25">
      <c r="B34" s="90"/>
      <c r="C34" s="91"/>
      <c r="D34" s="82"/>
      <c r="E34" s="17"/>
      <c r="F34" s="17"/>
      <c r="G34" s="17"/>
      <c r="H34" s="17"/>
      <c r="I34" s="17"/>
      <c r="J34" s="17"/>
      <c r="K34" s="17"/>
      <c r="L34" s="17"/>
      <c r="M34" s="17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2:25" x14ac:dyDescent="0.25">
      <c r="B35" s="90"/>
      <c r="C35" s="91"/>
      <c r="D35" s="82"/>
      <c r="E35" s="17"/>
      <c r="F35" s="17"/>
      <c r="G35" s="17"/>
      <c r="H35" s="17"/>
      <c r="I35" s="17"/>
      <c r="J35" s="17"/>
      <c r="K35" s="17"/>
      <c r="L35" s="17"/>
      <c r="M35" s="17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2:25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2:25" x14ac:dyDescent="0.25">
      <c r="B37" s="87"/>
      <c r="C37" s="8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2:25" x14ac:dyDescent="0.25">
      <c r="B38" s="80"/>
      <c r="C38" s="88"/>
      <c r="D38" s="88"/>
      <c r="E38" s="17"/>
      <c r="F38" s="17"/>
      <c r="G38" s="17"/>
      <c r="H38" s="17"/>
      <c r="I38" s="17"/>
      <c r="J38" s="17"/>
      <c r="K38" s="17"/>
      <c r="L38" s="17"/>
      <c r="M38" s="17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2:25" x14ac:dyDescent="0.25">
      <c r="B39" s="80"/>
      <c r="C39" s="88"/>
      <c r="D39" s="88"/>
      <c r="E39" s="17"/>
      <c r="F39" s="17"/>
      <c r="G39" s="17"/>
      <c r="H39" s="17"/>
      <c r="I39" s="17"/>
      <c r="J39" s="17"/>
      <c r="K39" s="17"/>
      <c r="L39" s="17"/>
      <c r="M39" s="17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2:25" x14ac:dyDescent="0.25">
      <c r="B40" s="80"/>
      <c r="C40" s="89"/>
      <c r="D40" s="88"/>
      <c r="E40" s="17"/>
      <c r="F40" s="17"/>
      <c r="G40" s="17"/>
      <c r="H40" s="17"/>
      <c r="I40" s="17"/>
      <c r="J40" s="17"/>
      <c r="K40" s="17"/>
      <c r="L40" s="17"/>
      <c r="M40" s="17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2:25" x14ac:dyDescent="0.25">
      <c r="B41" s="80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2:25" x14ac:dyDescent="0.25">
      <c r="B42" s="17"/>
      <c r="C42" s="82"/>
      <c r="D42" s="82"/>
      <c r="E42" s="17"/>
      <c r="F42" s="17"/>
      <c r="G42" s="17"/>
      <c r="H42" s="17"/>
      <c r="I42" s="17"/>
      <c r="J42" s="17"/>
      <c r="K42" s="17"/>
      <c r="L42" s="17"/>
      <c r="M42" s="17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2:25" x14ac:dyDescent="0.25">
      <c r="B43" s="90"/>
      <c r="C43" s="91"/>
      <c r="D43" s="82"/>
      <c r="E43" s="17"/>
      <c r="F43" s="17"/>
      <c r="G43" s="17"/>
      <c r="H43" s="17"/>
      <c r="I43" s="17"/>
      <c r="J43" s="17"/>
      <c r="K43" s="17"/>
      <c r="L43" s="17"/>
      <c r="M43" s="17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2:25" x14ac:dyDescent="0.25">
      <c r="B44" s="90"/>
      <c r="C44" s="91"/>
      <c r="D44" s="82"/>
      <c r="E44" s="17"/>
      <c r="F44" s="17"/>
      <c r="G44" s="17"/>
      <c r="H44" s="17"/>
      <c r="I44" s="17"/>
      <c r="J44" s="17"/>
      <c r="K44" s="17"/>
      <c r="L44" s="17"/>
      <c r="M44" s="17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2:25" x14ac:dyDescent="0.25">
      <c r="B45" s="90"/>
      <c r="C45" s="91"/>
      <c r="D45" s="82"/>
      <c r="E45" s="17"/>
      <c r="F45" s="17"/>
      <c r="G45" s="17"/>
      <c r="H45" s="17"/>
      <c r="I45" s="17"/>
      <c r="J45" s="17"/>
      <c r="K45" s="17"/>
      <c r="L45" s="17"/>
      <c r="M45" s="17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2:25" x14ac:dyDescent="0.25">
      <c r="B46" s="90"/>
      <c r="C46" s="91"/>
      <c r="D46" s="82"/>
      <c r="E46" s="17"/>
      <c r="F46" s="17"/>
      <c r="G46" s="17"/>
      <c r="H46" s="17"/>
      <c r="I46" s="17"/>
      <c r="J46" s="17"/>
      <c r="K46" s="17"/>
      <c r="L46" s="17"/>
      <c r="M46" s="17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2:25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2:25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2:25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2:25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2:25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2:25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2:25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2:25" x14ac:dyDescent="0.25">
      <c r="B54" s="3"/>
      <c r="C54" s="3"/>
      <c r="D54" s="3"/>
      <c r="E54" s="3"/>
      <c r="F54" s="3"/>
      <c r="G54" s="17"/>
      <c r="H54" s="17"/>
      <c r="I54" s="17"/>
      <c r="J54" s="17"/>
      <c r="K54" s="17"/>
      <c r="L54" s="17"/>
      <c r="M54" s="17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2:25" x14ac:dyDescent="0.25">
      <c r="B55" s="3"/>
      <c r="C55" s="3"/>
      <c r="D55" s="3"/>
      <c r="E55" s="3"/>
      <c r="F55" s="3"/>
      <c r="G55" s="17"/>
      <c r="H55" s="17"/>
      <c r="I55" s="17"/>
      <c r="J55" s="17"/>
      <c r="K55" s="17"/>
      <c r="L55" s="17"/>
      <c r="M55" s="17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2:25" x14ac:dyDescent="0.25">
      <c r="B56" s="3"/>
      <c r="C56" s="3"/>
      <c r="D56" s="3"/>
      <c r="E56" s="3"/>
      <c r="F56" s="3"/>
      <c r="G56" s="17"/>
      <c r="H56" s="17"/>
      <c r="I56" s="17"/>
      <c r="J56" s="17"/>
      <c r="K56" s="17"/>
      <c r="L56" s="17"/>
      <c r="M56" s="17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2:25" x14ac:dyDescent="0.25">
      <c r="B57" s="3"/>
      <c r="C57" s="3"/>
      <c r="D57" s="3"/>
      <c r="E57" s="3"/>
      <c r="F57" s="3"/>
      <c r="G57" s="17"/>
      <c r="H57" s="17"/>
      <c r="I57" s="17"/>
      <c r="J57" s="17"/>
      <c r="K57" s="17"/>
      <c r="L57" s="17"/>
      <c r="M57" s="17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2:25" x14ac:dyDescent="0.25">
      <c r="B58" s="3"/>
      <c r="C58" s="3"/>
      <c r="D58" s="3"/>
      <c r="E58" s="3"/>
      <c r="F58" s="3"/>
      <c r="G58" s="17"/>
      <c r="H58" s="17"/>
      <c r="I58" s="17"/>
      <c r="J58" s="17"/>
      <c r="K58" s="17"/>
      <c r="L58" s="17"/>
      <c r="M58" s="17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2:25" x14ac:dyDescent="0.25">
      <c r="B59" s="3"/>
      <c r="C59" s="3"/>
      <c r="D59" s="3"/>
      <c r="E59" s="3"/>
      <c r="F59" s="3"/>
      <c r="G59" s="17"/>
      <c r="H59" s="17"/>
      <c r="I59" s="17"/>
      <c r="J59" s="17"/>
      <c r="K59" s="17"/>
      <c r="L59" s="17"/>
      <c r="M59" s="17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2:25" x14ac:dyDescent="0.25">
      <c r="B60" s="3"/>
      <c r="C60" s="3"/>
      <c r="D60" s="3"/>
      <c r="E60" s="3"/>
      <c r="F60" s="3"/>
      <c r="G60" s="17"/>
      <c r="H60" s="17"/>
      <c r="I60" s="17"/>
      <c r="J60" s="17"/>
      <c r="K60" s="17"/>
      <c r="L60" s="17"/>
      <c r="M60" s="17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2:25" x14ac:dyDescent="0.25">
      <c r="B61" s="3"/>
      <c r="C61" s="3"/>
      <c r="D61" s="3"/>
      <c r="E61" s="3"/>
      <c r="F61" s="3"/>
      <c r="G61" s="17"/>
      <c r="H61" s="17"/>
      <c r="I61" s="17"/>
      <c r="J61" s="17"/>
      <c r="K61" s="17"/>
      <c r="L61" s="17"/>
      <c r="M61" s="17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2:25" x14ac:dyDescent="0.25">
      <c r="B62" s="3"/>
      <c r="C62" s="3"/>
      <c r="D62" s="3"/>
      <c r="E62" s="3"/>
      <c r="F62" s="3"/>
      <c r="G62" s="17"/>
      <c r="H62" s="17"/>
      <c r="I62" s="17"/>
      <c r="J62" s="17"/>
      <c r="K62" s="17"/>
      <c r="L62" s="17"/>
      <c r="M62" s="17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2:25" x14ac:dyDescent="0.25">
      <c r="B63" s="3"/>
      <c r="C63" s="3"/>
      <c r="D63" s="3"/>
      <c r="E63" s="3"/>
      <c r="F63" s="3"/>
      <c r="G63" s="17"/>
      <c r="H63" s="17"/>
      <c r="I63" s="17"/>
      <c r="J63" s="17"/>
      <c r="K63" s="17"/>
      <c r="L63" s="17"/>
      <c r="M63" s="17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2:25" x14ac:dyDescent="0.25">
      <c r="B64" s="3"/>
      <c r="C64" s="3"/>
      <c r="D64" s="3"/>
      <c r="E64" s="3"/>
      <c r="F64" s="3"/>
      <c r="G64" s="17"/>
      <c r="H64" s="17"/>
      <c r="I64" s="17"/>
      <c r="J64" s="17"/>
      <c r="K64" s="17"/>
      <c r="L64" s="17"/>
      <c r="M64" s="17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2:25" x14ac:dyDescent="0.25">
      <c r="B65" s="3"/>
      <c r="C65" s="3"/>
      <c r="D65" s="3"/>
      <c r="E65" s="3"/>
      <c r="F65" s="3"/>
      <c r="G65" s="17"/>
      <c r="H65" s="17"/>
      <c r="I65" s="17"/>
      <c r="J65" s="17"/>
      <c r="K65" s="17"/>
      <c r="L65" s="17"/>
      <c r="M65" s="17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2:25" x14ac:dyDescent="0.25">
      <c r="B66" s="3"/>
      <c r="C66" s="3"/>
      <c r="D66" s="3"/>
      <c r="E66" s="3"/>
      <c r="F66" s="3"/>
      <c r="G66" s="17"/>
      <c r="H66" s="17"/>
      <c r="I66" s="17"/>
      <c r="J66" s="17"/>
      <c r="K66" s="17"/>
      <c r="L66" s="17"/>
      <c r="M66" s="17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2:25" x14ac:dyDescent="0.25">
      <c r="B67" s="3"/>
      <c r="C67" s="3"/>
      <c r="D67" s="3"/>
      <c r="E67" s="3"/>
      <c r="F67" s="3"/>
      <c r="G67" s="17"/>
      <c r="H67" s="17"/>
      <c r="I67" s="17"/>
      <c r="J67" s="17"/>
      <c r="K67" s="17"/>
      <c r="L67" s="17"/>
      <c r="M67" s="17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2:25" x14ac:dyDescent="0.25">
      <c r="B68" s="3"/>
      <c r="C68" s="3"/>
      <c r="D68" s="3"/>
      <c r="E68" s="3"/>
      <c r="F68" s="3"/>
      <c r="G68" s="17"/>
      <c r="H68" s="17"/>
      <c r="I68" s="17"/>
      <c r="J68" s="17"/>
      <c r="K68" s="17"/>
      <c r="L68" s="17"/>
      <c r="M68" s="17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2:25" x14ac:dyDescent="0.25">
      <c r="B69" s="3"/>
      <c r="C69" s="3"/>
      <c r="D69" s="3"/>
      <c r="E69" s="3"/>
      <c r="F69" s="3"/>
      <c r="G69" s="17"/>
      <c r="H69" s="17"/>
      <c r="I69" s="17"/>
      <c r="J69" s="17"/>
      <c r="K69" s="17"/>
      <c r="L69" s="17"/>
      <c r="M69" s="17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2:25" x14ac:dyDescent="0.25">
      <c r="B70" s="3"/>
      <c r="C70" s="3"/>
      <c r="D70" s="3"/>
      <c r="E70" s="3"/>
      <c r="F70" s="3"/>
      <c r="G70" s="17"/>
      <c r="H70" s="17"/>
      <c r="I70" s="17"/>
      <c r="J70" s="17"/>
      <c r="K70" s="17"/>
      <c r="L70" s="17"/>
      <c r="M70" s="17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2:25" x14ac:dyDescent="0.25">
      <c r="B71" s="3"/>
      <c r="C71" s="3"/>
      <c r="D71" s="3"/>
      <c r="E71" s="3"/>
      <c r="F71" s="3"/>
      <c r="G71" s="17"/>
      <c r="H71" s="17"/>
      <c r="I71" s="17"/>
      <c r="J71" s="17"/>
      <c r="K71" s="17"/>
      <c r="L71" s="17"/>
      <c r="M71" s="17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2:25" x14ac:dyDescent="0.25">
      <c r="B72" s="3"/>
      <c r="C72" s="3"/>
      <c r="D72" s="3"/>
      <c r="E72" s="3"/>
      <c r="F72" s="3"/>
      <c r="G72" s="17"/>
      <c r="H72" s="17"/>
      <c r="I72" s="17"/>
      <c r="J72" s="17"/>
      <c r="K72" s="17"/>
      <c r="L72" s="17"/>
      <c r="M72" s="17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2:25" x14ac:dyDescent="0.25">
      <c r="B73" s="3"/>
      <c r="C73" s="3"/>
      <c r="D73" s="3"/>
      <c r="E73" s="3"/>
      <c r="F73" s="3"/>
      <c r="G73" s="17"/>
      <c r="H73" s="17"/>
      <c r="I73" s="17"/>
      <c r="J73" s="17"/>
      <c r="K73" s="17"/>
      <c r="L73" s="17"/>
      <c r="M73" s="17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2:25" x14ac:dyDescent="0.25">
      <c r="B74" s="3"/>
      <c r="C74" s="3"/>
      <c r="D74" s="3"/>
      <c r="E74" s="3"/>
      <c r="F74" s="3"/>
      <c r="G74" s="17"/>
      <c r="H74" s="17"/>
      <c r="I74" s="17"/>
      <c r="J74" s="17"/>
      <c r="K74" s="17"/>
      <c r="L74" s="17"/>
      <c r="M74" s="17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2:25" x14ac:dyDescent="0.25">
      <c r="B75" s="3"/>
      <c r="C75" s="3"/>
      <c r="D75" s="3"/>
      <c r="E75" s="3"/>
      <c r="F75" s="3"/>
      <c r="G75" s="17"/>
      <c r="H75" s="17"/>
      <c r="I75" s="17"/>
      <c r="J75" s="17"/>
      <c r="K75" s="17"/>
      <c r="L75" s="17"/>
      <c r="M75" s="17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2:25" x14ac:dyDescent="0.25">
      <c r="B76" s="3"/>
      <c r="C76" s="3"/>
      <c r="D76" s="3"/>
      <c r="E76" s="3"/>
      <c r="F76" s="3"/>
      <c r="G76" s="17"/>
      <c r="H76" s="17"/>
      <c r="I76" s="17"/>
      <c r="J76" s="17"/>
      <c r="K76" s="17"/>
      <c r="L76" s="17"/>
      <c r="M76" s="17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2:25" x14ac:dyDescent="0.25">
      <c r="B77" s="3"/>
      <c r="C77" s="3"/>
      <c r="D77" s="3"/>
      <c r="E77" s="3"/>
      <c r="F77" s="3"/>
      <c r="G77" s="17"/>
      <c r="H77" s="17"/>
      <c r="I77" s="17"/>
      <c r="J77" s="17"/>
      <c r="K77" s="17"/>
      <c r="L77" s="17"/>
      <c r="M77" s="17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2:25" x14ac:dyDescent="0.25">
      <c r="B78" s="3"/>
      <c r="C78" s="3"/>
      <c r="D78" s="3"/>
      <c r="E78" s="3"/>
      <c r="F78" s="3"/>
      <c r="G78" s="17"/>
      <c r="H78" s="17"/>
      <c r="I78" s="17"/>
      <c r="J78" s="17"/>
      <c r="K78" s="17"/>
      <c r="L78" s="17"/>
      <c r="M78" s="17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2:25" x14ac:dyDescent="0.25">
      <c r="B79" s="3"/>
      <c r="C79" s="3"/>
      <c r="D79" s="3"/>
      <c r="E79" s="3"/>
      <c r="F79" s="3"/>
      <c r="G79" s="17"/>
      <c r="H79" s="17"/>
      <c r="I79" s="17"/>
      <c r="J79" s="17"/>
      <c r="K79" s="17"/>
      <c r="L79" s="17"/>
      <c r="M79" s="17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2:25" x14ac:dyDescent="0.25">
      <c r="B80" s="3"/>
      <c r="C80" s="3"/>
      <c r="D80" s="3"/>
      <c r="E80" s="3"/>
      <c r="F80" s="3"/>
      <c r="G80" s="17"/>
      <c r="H80" s="17"/>
      <c r="I80" s="17"/>
      <c r="J80" s="17"/>
      <c r="K80" s="17"/>
      <c r="L80" s="17"/>
      <c r="M80" s="17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2:25" x14ac:dyDescent="0.25">
      <c r="B81" s="3"/>
      <c r="C81" s="3"/>
      <c r="D81" s="3"/>
      <c r="E81" s="3"/>
      <c r="F81" s="3"/>
      <c r="G81" s="17"/>
      <c r="H81" s="17"/>
      <c r="I81" s="17"/>
      <c r="J81" s="17"/>
      <c r="K81" s="17"/>
      <c r="L81" s="17"/>
      <c r="M81" s="17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2:25" x14ac:dyDescent="0.25">
      <c r="B82" s="3"/>
      <c r="C82" s="3"/>
      <c r="D82" s="3"/>
      <c r="E82" s="3"/>
      <c r="F82" s="3"/>
      <c r="G82" s="17"/>
      <c r="H82" s="17"/>
      <c r="I82" s="17"/>
      <c r="J82" s="17"/>
      <c r="K82" s="17"/>
      <c r="L82" s="17"/>
      <c r="M82" s="17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2:25" x14ac:dyDescent="0.25">
      <c r="B83" s="3"/>
      <c r="C83" s="3"/>
      <c r="D83" s="3"/>
      <c r="E83" s="3"/>
      <c r="F83" s="3"/>
      <c r="G83" s="17"/>
      <c r="H83" s="17"/>
      <c r="I83" s="17"/>
      <c r="J83" s="17"/>
      <c r="K83" s="17"/>
      <c r="L83" s="17"/>
      <c r="M83" s="17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2:25" x14ac:dyDescent="0.25">
      <c r="B84" s="3"/>
      <c r="C84" s="3"/>
      <c r="D84" s="3"/>
      <c r="E84" s="3"/>
      <c r="F84" s="3"/>
      <c r="G84" s="17"/>
      <c r="H84" s="17"/>
      <c r="I84" s="17"/>
      <c r="J84" s="17"/>
      <c r="K84" s="17"/>
      <c r="L84" s="17"/>
      <c r="M84" s="17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2:25" x14ac:dyDescent="0.25">
      <c r="B85" s="3"/>
      <c r="C85" s="3"/>
      <c r="D85" s="3"/>
      <c r="E85" s="3"/>
      <c r="F85" s="3"/>
      <c r="G85" s="17"/>
      <c r="H85" s="17"/>
      <c r="I85" s="17"/>
      <c r="J85" s="17"/>
      <c r="K85" s="17"/>
      <c r="L85" s="17"/>
      <c r="M85" s="17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2:25" x14ac:dyDescent="0.25">
      <c r="B86" s="3"/>
      <c r="C86" s="3"/>
      <c r="D86" s="3"/>
      <c r="E86" s="3"/>
      <c r="F86" s="3"/>
      <c r="G86" s="17"/>
      <c r="H86" s="17"/>
      <c r="I86" s="17"/>
      <c r="J86" s="17"/>
      <c r="K86" s="17"/>
      <c r="L86" s="17"/>
      <c r="M86" s="17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2:25" x14ac:dyDescent="0.25">
      <c r="B87" s="3"/>
      <c r="C87" s="3"/>
      <c r="D87" s="3"/>
      <c r="E87" s="3"/>
      <c r="F87" s="3"/>
      <c r="G87" s="17"/>
      <c r="H87" s="17"/>
      <c r="I87" s="17"/>
      <c r="J87" s="17"/>
      <c r="K87" s="17"/>
      <c r="L87" s="17"/>
      <c r="M87" s="17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2:25" x14ac:dyDescent="0.25">
      <c r="B88" s="3"/>
      <c r="C88" s="3"/>
      <c r="D88" s="3"/>
      <c r="E88" s="3"/>
      <c r="F88" s="3"/>
      <c r="G88" s="17"/>
      <c r="H88" s="17"/>
      <c r="I88" s="17"/>
      <c r="J88" s="17"/>
      <c r="K88" s="17"/>
      <c r="L88" s="17"/>
      <c r="M88" s="17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2:25" x14ac:dyDescent="0.25">
      <c r="B89" s="3"/>
      <c r="C89" s="3"/>
      <c r="D89" s="3"/>
      <c r="E89" s="3"/>
      <c r="F89" s="3"/>
      <c r="G89" s="17"/>
      <c r="H89" s="17"/>
      <c r="I89" s="17"/>
      <c r="J89" s="17"/>
      <c r="K89" s="17"/>
      <c r="L89" s="17"/>
      <c r="M89" s="17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2:25" x14ac:dyDescent="0.25">
      <c r="B90" s="3"/>
      <c r="C90" s="3"/>
      <c r="D90" s="3"/>
      <c r="E90" s="3"/>
      <c r="F90" s="3"/>
      <c r="G90" s="17"/>
      <c r="H90" s="17"/>
      <c r="I90" s="17"/>
      <c r="J90" s="17"/>
      <c r="K90" s="17"/>
      <c r="L90" s="17"/>
      <c r="M90" s="17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</row>
    <row r="91" spans="2:25" x14ac:dyDescent="0.25">
      <c r="B91" s="3"/>
      <c r="C91" s="3"/>
      <c r="D91" s="3"/>
      <c r="E91" s="3"/>
      <c r="F91" s="3"/>
      <c r="G91" s="17"/>
      <c r="H91" s="17"/>
      <c r="I91" s="17"/>
      <c r="J91" s="17"/>
      <c r="K91" s="17"/>
      <c r="L91" s="17"/>
      <c r="M91" s="17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</row>
    <row r="92" spans="2:25" x14ac:dyDescent="0.25">
      <c r="B92" s="3"/>
      <c r="C92" s="3"/>
      <c r="D92" s="3"/>
      <c r="E92" s="3"/>
      <c r="F92" s="3"/>
      <c r="G92" s="17"/>
      <c r="H92" s="17"/>
      <c r="I92" s="17"/>
      <c r="J92" s="17"/>
      <c r="K92" s="17"/>
      <c r="L92" s="17"/>
      <c r="M92" s="17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</row>
    <row r="93" spans="2:25" x14ac:dyDescent="0.25">
      <c r="B93" s="3"/>
      <c r="C93" s="3"/>
      <c r="D93" s="3"/>
      <c r="E93" s="3"/>
      <c r="F93" s="3"/>
      <c r="G93" s="17"/>
      <c r="H93" s="17"/>
      <c r="I93" s="17"/>
      <c r="J93" s="17"/>
      <c r="K93" s="17"/>
      <c r="L93" s="17"/>
      <c r="M93" s="17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2:25" x14ac:dyDescent="0.25">
      <c r="B94" s="3"/>
      <c r="C94" s="3"/>
      <c r="D94" s="3"/>
      <c r="E94" s="3"/>
      <c r="F94" s="3"/>
      <c r="G94" s="17"/>
      <c r="H94" s="17"/>
      <c r="I94" s="17"/>
      <c r="J94" s="17"/>
      <c r="K94" s="17"/>
      <c r="L94" s="17"/>
      <c r="M94" s="17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</row>
    <row r="95" spans="2:25" x14ac:dyDescent="0.25">
      <c r="B95" s="3"/>
      <c r="C95" s="3"/>
      <c r="D95" s="3"/>
      <c r="E95" s="3"/>
      <c r="F95" s="3"/>
      <c r="G95" s="17"/>
      <c r="H95" s="17"/>
      <c r="I95" s="17"/>
      <c r="J95" s="17"/>
      <c r="K95" s="17"/>
      <c r="L95" s="17"/>
      <c r="M95" s="17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2:25" x14ac:dyDescent="0.25">
      <c r="B96" s="3"/>
      <c r="C96" s="3"/>
      <c r="D96" s="3"/>
      <c r="E96" s="3"/>
      <c r="F96" s="3"/>
      <c r="G96" s="17"/>
      <c r="H96" s="17"/>
      <c r="I96" s="17"/>
      <c r="J96" s="17"/>
      <c r="K96" s="17"/>
      <c r="L96" s="17"/>
      <c r="M96" s="17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2:25" x14ac:dyDescent="0.25">
      <c r="B97" s="3"/>
      <c r="C97" s="3"/>
      <c r="D97" s="3"/>
      <c r="E97" s="3"/>
      <c r="F97" s="3"/>
      <c r="G97" s="17"/>
      <c r="H97" s="17"/>
      <c r="I97" s="17"/>
      <c r="J97" s="17"/>
      <c r="K97" s="17"/>
      <c r="L97" s="17"/>
      <c r="M97" s="17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2:25" x14ac:dyDescent="0.25">
      <c r="B98" s="3"/>
      <c r="C98" s="3"/>
      <c r="D98" s="3"/>
      <c r="E98" s="3"/>
      <c r="F98" s="3"/>
      <c r="G98" s="17"/>
      <c r="H98" s="17"/>
      <c r="I98" s="17"/>
      <c r="J98" s="17"/>
      <c r="K98" s="17"/>
      <c r="L98" s="17"/>
      <c r="M98" s="17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2:25" x14ac:dyDescent="0.25">
      <c r="B99" s="3"/>
      <c r="C99" s="3"/>
      <c r="D99" s="3"/>
      <c r="E99" s="3"/>
      <c r="F99" s="3"/>
      <c r="G99" s="17"/>
      <c r="H99" s="17"/>
      <c r="I99" s="17"/>
      <c r="J99" s="17"/>
      <c r="K99" s="17"/>
      <c r="L99" s="17"/>
      <c r="M99" s="17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2:25" x14ac:dyDescent="0.25">
      <c r="B100" s="3"/>
      <c r="C100" s="3"/>
      <c r="D100" s="3"/>
      <c r="E100" s="3"/>
      <c r="F100" s="3"/>
      <c r="G100" s="17"/>
      <c r="H100" s="17"/>
      <c r="I100" s="17"/>
      <c r="J100" s="17"/>
      <c r="K100" s="17"/>
      <c r="L100" s="17"/>
      <c r="M100" s="17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2:25" x14ac:dyDescent="0.25">
      <c r="B101" s="3"/>
      <c r="C101" s="3"/>
      <c r="D101" s="3"/>
      <c r="E101" s="3"/>
      <c r="F101" s="3"/>
      <c r="G101" s="3"/>
      <c r="H101" s="3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2:25" x14ac:dyDescent="0.25">
      <c r="B102" s="3"/>
      <c r="C102" s="3"/>
      <c r="D102" s="3"/>
      <c r="E102" s="3"/>
      <c r="F102" s="3"/>
      <c r="G102" s="3"/>
      <c r="H102" s="3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2:25" x14ac:dyDescent="0.25">
      <c r="B103" s="3"/>
      <c r="C103" s="3"/>
      <c r="D103" s="3"/>
      <c r="E103" s="3"/>
      <c r="F103" s="3"/>
      <c r="G103" s="3"/>
      <c r="H103" s="3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2:25" x14ac:dyDescent="0.25">
      <c r="B104" s="3"/>
      <c r="C104" s="3"/>
      <c r="D104" s="3"/>
      <c r="E104" s="3"/>
      <c r="F104" s="3"/>
      <c r="G104" s="3"/>
      <c r="H104" s="3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2:25" x14ac:dyDescent="0.25">
      <c r="B105" s="3"/>
      <c r="C105" s="3"/>
      <c r="D105" s="3"/>
      <c r="E105" s="3"/>
      <c r="F105" s="3"/>
      <c r="G105" s="3"/>
      <c r="H105" s="3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2:25" x14ac:dyDescent="0.25">
      <c r="B106" s="3"/>
      <c r="C106" s="3"/>
      <c r="D106" s="3"/>
      <c r="E106" s="3"/>
      <c r="F106" s="3"/>
      <c r="G106" s="3"/>
      <c r="H106" s="3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2:25" x14ac:dyDescent="0.25">
      <c r="B107" s="3"/>
      <c r="C107" s="3"/>
      <c r="D107" s="3"/>
      <c r="E107" s="3"/>
      <c r="F107" s="3"/>
      <c r="G107" s="3"/>
      <c r="H107" s="3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2:25" x14ac:dyDescent="0.25">
      <c r="B108" s="3"/>
      <c r="C108" s="3"/>
      <c r="D108" s="3"/>
      <c r="E108" s="3"/>
      <c r="F108" s="3"/>
      <c r="G108" s="3"/>
      <c r="H108" s="3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2:25" x14ac:dyDescent="0.25">
      <c r="B109" s="3"/>
      <c r="C109" s="3"/>
      <c r="D109" s="3"/>
      <c r="E109" s="3"/>
      <c r="F109" s="3"/>
      <c r="G109" s="3"/>
      <c r="H109" s="3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2:25" x14ac:dyDescent="0.25">
      <c r="B110" s="3"/>
      <c r="C110" s="3"/>
      <c r="D110" s="3"/>
      <c r="E110" s="3"/>
      <c r="F110" s="3"/>
      <c r="G110" s="3"/>
      <c r="H110" s="3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2:25" x14ac:dyDescent="0.25">
      <c r="B111" s="3"/>
      <c r="C111" s="3"/>
      <c r="D111" s="3"/>
      <c r="E111" s="3"/>
      <c r="F111" s="3"/>
      <c r="G111" s="3"/>
      <c r="H111" s="3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2:25" x14ac:dyDescent="0.25">
      <c r="B112" s="3"/>
      <c r="C112" s="3"/>
      <c r="D112" s="3"/>
      <c r="E112" s="3"/>
      <c r="F112" s="3"/>
      <c r="G112" s="3"/>
      <c r="H112" s="3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2:25" x14ac:dyDescent="0.25">
      <c r="B113" s="3"/>
      <c r="C113" s="3"/>
      <c r="D113" s="3"/>
      <c r="E113" s="3"/>
      <c r="F113" s="3"/>
      <c r="G113" s="3"/>
      <c r="H113" s="3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2:25" x14ac:dyDescent="0.25">
      <c r="B114" s="3"/>
      <c r="C114" s="3"/>
      <c r="D114" s="3"/>
      <c r="E114" s="3"/>
      <c r="F114" s="3"/>
      <c r="G114" s="3"/>
      <c r="H114" s="3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2:25" x14ac:dyDescent="0.25">
      <c r="B115" s="3"/>
      <c r="C115" s="3"/>
      <c r="D115" s="3"/>
      <c r="E115" s="3"/>
      <c r="F115" s="3"/>
      <c r="G115" s="3"/>
      <c r="H115" s="3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  <row r="116" spans="2:25" x14ac:dyDescent="0.25">
      <c r="B116" s="3"/>
      <c r="C116" s="3"/>
      <c r="D116" s="3"/>
      <c r="E116" s="3"/>
      <c r="F116" s="3"/>
      <c r="G116" s="3"/>
      <c r="H116" s="3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</row>
    <row r="117" spans="2:25" x14ac:dyDescent="0.25">
      <c r="B117" s="3"/>
      <c r="C117" s="3"/>
      <c r="D117" s="3"/>
      <c r="E117" s="3"/>
      <c r="F117" s="3"/>
      <c r="G117" s="3"/>
      <c r="H117" s="3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</row>
    <row r="118" spans="2:25" x14ac:dyDescent="0.25">
      <c r="B118" s="3"/>
      <c r="C118" s="3"/>
      <c r="D118" s="3"/>
      <c r="E118" s="3"/>
      <c r="F118" s="3"/>
      <c r="G118" s="3"/>
      <c r="H118" s="3"/>
    </row>
    <row r="119" spans="2:25" x14ac:dyDescent="0.25">
      <c r="B119" s="3"/>
      <c r="C119" s="3"/>
      <c r="D119" s="3"/>
      <c r="E119" s="3"/>
      <c r="F119" s="3"/>
      <c r="G119" s="3"/>
      <c r="H119" s="3"/>
    </row>
    <row r="120" spans="2:25" x14ac:dyDescent="0.25">
      <c r="B120" s="3"/>
      <c r="C120" s="3"/>
      <c r="D120" s="3"/>
      <c r="E120" s="3"/>
      <c r="F120" s="3"/>
      <c r="G120" s="3"/>
      <c r="H120" s="3"/>
    </row>
    <row r="121" spans="2:25" x14ac:dyDescent="0.25">
      <c r="B121" s="3"/>
      <c r="C121" s="3"/>
      <c r="D121" s="3"/>
      <c r="E121" s="3"/>
      <c r="F121" s="3"/>
      <c r="G121" s="3"/>
      <c r="H121" s="3"/>
    </row>
    <row r="122" spans="2:25" x14ac:dyDescent="0.25">
      <c r="B122" s="3"/>
      <c r="C122" s="3"/>
      <c r="D122" s="3"/>
      <c r="E122" s="3"/>
      <c r="F122" s="3"/>
      <c r="G122" s="3"/>
      <c r="H122" s="3"/>
    </row>
    <row r="123" spans="2:25" x14ac:dyDescent="0.25">
      <c r="B123" s="3"/>
      <c r="C123" s="3"/>
      <c r="D123" s="3"/>
      <c r="E123" s="3"/>
      <c r="F123" s="3"/>
      <c r="G123" s="3"/>
      <c r="H123" s="3"/>
    </row>
    <row r="124" spans="2:25" x14ac:dyDescent="0.25">
      <c r="B124" s="3"/>
      <c r="C124" s="3"/>
      <c r="D124" s="3"/>
      <c r="E124" s="3"/>
      <c r="F124" s="3"/>
      <c r="G124" s="3"/>
      <c r="H124" s="3"/>
    </row>
    <row r="125" spans="2:25" x14ac:dyDescent="0.25">
      <c r="B125" s="3"/>
      <c r="C125" s="3"/>
      <c r="D125" s="3"/>
      <c r="E125" s="3"/>
      <c r="F125" s="3"/>
      <c r="G125" s="3"/>
      <c r="H125" s="3"/>
    </row>
    <row r="126" spans="2:25" x14ac:dyDescent="0.25">
      <c r="B126" s="3"/>
      <c r="C126" s="3"/>
      <c r="D126" s="3"/>
      <c r="E126" s="3"/>
      <c r="F126" s="3"/>
      <c r="G126" s="3"/>
      <c r="H126" s="3"/>
    </row>
    <row r="127" spans="2:25" x14ac:dyDescent="0.25">
      <c r="B127" s="3"/>
      <c r="C127" s="3"/>
      <c r="D127" s="3"/>
      <c r="E127" s="3"/>
      <c r="F127" s="3"/>
      <c r="G127" s="3"/>
      <c r="H127" s="3"/>
    </row>
    <row r="128" spans="2:25" x14ac:dyDescent="0.25">
      <c r="B128" s="3"/>
      <c r="C128" s="3"/>
      <c r="D128" s="3"/>
      <c r="E128" s="3"/>
      <c r="F128" s="3"/>
      <c r="G128" s="3"/>
      <c r="H128" s="3"/>
    </row>
    <row r="129" spans="2:8" x14ac:dyDescent="0.25">
      <c r="B129" s="3"/>
      <c r="C129" s="3"/>
      <c r="D129" s="3"/>
      <c r="E129" s="3"/>
      <c r="F129" s="3"/>
      <c r="G129" s="3"/>
      <c r="H129" s="3"/>
    </row>
    <row r="130" spans="2:8" x14ac:dyDescent="0.25">
      <c r="B130" s="3"/>
      <c r="C130" s="3"/>
      <c r="D130" s="3"/>
      <c r="E130" s="3"/>
      <c r="F130" s="3"/>
      <c r="G130" s="3"/>
      <c r="H130" s="3"/>
    </row>
    <row r="131" spans="2:8" x14ac:dyDescent="0.25">
      <c r="B131" s="3"/>
      <c r="C131" s="3"/>
      <c r="D131" s="3"/>
      <c r="E131" s="3"/>
      <c r="F131" s="3"/>
      <c r="G131" s="3"/>
      <c r="H131" s="3"/>
    </row>
    <row r="132" spans="2:8" x14ac:dyDescent="0.25">
      <c r="B132" s="3"/>
      <c r="C132" s="3"/>
      <c r="D132" s="3"/>
      <c r="E132" s="3"/>
      <c r="F132" s="3"/>
      <c r="G132" s="3"/>
      <c r="H132" s="3"/>
    </row>
    <row r="133" spans="2:8" x14ac:dyDescent="0.25">
      <c r="B133" s="3"/>
      <c r="C133" s="3"/>
      <c r="D133" s="3"/>
      <c r="E133" s="3"/>
      <c r="F133" s="3"/>
      <c r="G133" s="3"/>
      <c r="H133" s="3"/>
    </row>
    <row r="134" spans="2:8" x14ac:dyDescent="0.25">
      <c r="B134" s="3"/>
      <c r="C134" s="3"/>
      <c r="D134" s="3"/>
      <c r="E134" s="3"/>
      <c r="F134" s="3"/>
      <c r="G134" s="3"/>
      <c r="H134" s="3"/>
    </row>
    <row r="135" spans="2:8" x14ac:dyDescent="0.25">
      <c r="B135" s="3"/>
      <c r="C135" s="3"/>
      <c r="D135" s="3"/>
      <c r="E135" s="3"/>
      <c r="F135" s="3"/>
      <c r="G135" s="3"/>
      <c r="H135" s="3"/>
    </row>
    <row r="136" spans="2:8" x14ac:dyDescent="0.25">
      <c r="B136" s="3"/>
      <c r="C136" s="3"/>
      <c r="D136" s="3"/>
      <c r="E136" s="3"/>
      <c r="F136" s="3"/>
      <c r="G136" s="3"/>
      <c r="H136" s="3"/>
    </row>
    <row r="137" spans="2:8" x14ac:dyDescent="0.25">
      <c r="B137" s="3"/>
      <c r="C137" s="3"/>
      <c r="D137" s="3"/>
      <c r="E137" s="3"/>
      <c r="F137" s="3"/>
      <c r="G137" s="3"/>
      <c r="H137" s="3"/>
    </row>
    <row r="138" spans="2:8" x14ac:dyDescent="0.25">
      <c r="B138" s="3"/>
      <c r="C138" s="3"/>
      <c r="D138" s="3"/>
      <c r="E138" s="3"/>
      <c r="F138" s="3"/>
      <c r="G138" s="3"/>
      <c r="H138" s="3"/>
    </row>
    <row r="139" spans="2:8" x14ac:dyDescent="0.25">
      <c r="B139" s="3"/>
      <c r="C139" s="3"/>
      <c r="D139" s="3"/>
      <c r="E139" s="3"/>
      <c r="F139" s="3"/>
      <c r="G139" s="3"/>
      <c r="H139" s="3"/>
    </row>
    <row r="140" spans="2:8" x14ac:dyDescent="0.25">
      <c r="B140" s="3"/>
      <c r="C140" s="3"/>
      <c r="D140" s="3"/>
      <c r="E140" s="3"/>
      <c r="F140" s="3"/>
      <c r="G140" s="3"/>
      <c r="H140" s="3"/>
    </row>
    <row r="141" spans="2:8" x14ac:dyDescent="0.25">
      <c r="B141" s="3"/>
      <c r="C141" s="3"/>
      <c r="D141" s="3"/>
      <c r="E141" s="3"/>
      <c r="F141" s="3"/>
      <c r="G141" s="3"/>
      <c r="H141" s="3"/>
    </row>
    <row r="142" spans="2:8" x14ac:dyDescent="0.25">
      <c r="B142" s="3"/>
      <c r="C142" s="3"/>
      <c r="D142" s="3"/>
      <c r="E142" s="3"/>
      <c r="F142" s="3"/>
      <c r="G142" s="3"/>
      <c r="H142" s="3"/>
    </row>
    <row r="143" spans="2:8" x14ac:dyDescent="0.25">
      <c r="B143" s="3"/>
      <c r="C143" s="3"/>
      <c r="D143" s="3"/>
      <c r="E143" s="3"/>
      <c r="F143" s="3"/>
      <c r="G143" s="3"/>
      <c r="H143" s="3"/>
    </row>
    <row r="144" spans="2:8" x14ac:dyDescent="0.25">
      <c r="B144" s="3"/>
      <c r="C144" s="3"/>
      <c r="D144" s="3"/>
      <c r="E144" s="3"/>
      <c r="F144" s="3"/>
      <c r="G144" s="3"/>
      <c r="H144" s="3"/>
    </row>
    <row r="145" spans="2:8" x14ac:dyDescent="0.25">
      <c r="B145" s="3"/>
      <c r="C145" s="3"/>
      <c r="D145" s="3"/>
      <c r="E145" s="3"/>
      <c r="F145" s="3"/>
      <c r="G145" s="3"/>
      <c r="H145" s="3"/>
    </row>
    <row r="146" spans="2:8" x14ac:dyDescent="0.25">
      <c r="B146" s="3"/>
      <c r="C146" s="3"/>
      <c r="D146" s="3"/>
      <c r="E146" s="3"/>
      <c r="F146" s="3"/>
      <c r="G146" s="3"/>
      <c r="H146" s="3"/>
    </row>
    <row r="147" spans="2:8" x14ac:dyDescent="0.25">
      <c r="B147" s="3"/>
      <c r="C147" s="3"/>
      <c r="D147" s="3"/>
      <c r="E147" s="3"/>
      <c r="F147" s="3"/>
      <c r="G147" s="3"/>
      <c r="H147" s="3"/>
    </row>
    <row r="148" spans="2:8" x14ac:dyDescent="0.25">
      <c r="B148" s="3"/>
      <c r="C148" s="3"/>
      <c r="D148" s="3"/>
      <c r="E148" s="3"/>
      <c r="F148" s="3"/>
      <c r="G148" s="3"/>
      <c r="H148" s="3"/>
    </row>
    <row r="149" spans="2:8" x14ac:dyDescent="0.25">
      <c r="B149" s="3"/>
      <c r="C149" s="3"/>
      <c r="D149" s="3"/>
      <c r="E149" s="3"/>
      <c r="F149" s="3"/>
      <c r="G149" s="3"/>
      <c r="H149" s="3"/>
    </row>
    <row r="150" spans="2:8" x14ac:dyDescent="0.25">
      <c r="B150" s="3"/>
      <c r="C150" s="3"/>
      <c r="D150" s="3"/>
      <c r="E150" s="3"/>
      <c r="F150" s="3"/>
      <c r="G150" s="3"/>
      <c r="H150" s="3"/>
    </row>
    <row r="151" spans="2:8" x14ac:dyDescent="0.25">
      <c r="B151" s="3"/>
      <c r="C151" s="3"/>
      <c r="D151" s="3"/>
      <c r="E151" s="3"/>
      <c r="F151" s="3"/>
      <c r="G151" s="3"/>
      <c r="H151" s="3"/>
    </row>
    <row r="152" spans="2:8" x14ac:dyDescent="0.25">
      <c r="B152" s="3"/>
      <c r="C152" s="3"/>
      <c r="D152" s="3"/>
      <c r="E152" s="3"/>
      <c r="F152" s="3"/>
      <c r="G152" s="3"/>
      <c r="H152" s="3"/>
    </row>
    <row r="153" spans="2:8" x14ac:dyDescent="0.25">
      <c r="B153" s="3"/>
      <c r="C153" s="3"/>
      <c r="D153" s="3"/>
      <c r="E153" s="3"/>
      <c r="F153" s="3"/>
      <c r="G153" s="3"/>
      <c r="H153" s="3"/>
    </row>
    <row r="154" spans="2:8" x14ac:dyDescent="0.25">
      <c r="B154" s="3"/>
      <c r="C154" s="3"/>
      <c r="D154" s="3"/>
      <c r="E154" s="3"/>
      <c r="F154" s="3"/>
      <c r="G154" s="3"/>
      <c r="H154" s="3"/>
    </row>
    <row r="155" spans="2:8" x14ac:dyDescent="0.25">
      <c r="B155" s="3"/>
      <c r="C155" s="3"/>
      <c r="D155" s="3"/>
      <c r="E155" s="3"/>
      <c r="F155" s="3"/>
      <c r="G155" s="3"/>
      <c r="H155" s="3"/>
    </row>
    <row r="156" spans="2:8" x14ac:dyDescent="0.25">
      <c r="B156" s="3"/>
      <c r="C156" s="3"/>
      <c r="D156" s="3"/>
      <c r="E156" s="3"/>
      <c r="F156" s="3"/>
      <c r="G156" s="3"/>
      <c r="H156" s="3"/>
    </row>
    <row r="157" spans="2:8" x14ac:dyDescent="0.25">
      <c r="B157" s="3"/>
      <c r="C157" s="3"/>
      <c r="D157" s="3"/>
      <c r="E157" s="3"/>
      <c r="F157" s="3"/>
      <c r="G157" s="3"/>
      <c r="H157" s="3"/>
    </row>
    <row r="158" spans="2:8" x14ac:dyDescent="0.25">
      <c r="B158" s="3"/>
      <c r="C158" s="3"/>
      <c r="D158" s="3"/>
      <c r="E158" s="3"/>
      <c r="F158" s="3"/>
      <c r="G158" s="3"/>
      <c r="H158" s="3"/>
    </row>
    <row r="159" spans="2:8" x14ac:dyDescent="0.25">
      <c r="B159" s="3"/>
      <c r="C159" s="3"/>
      <c r="D159" s="3"/>
      <c r="E159" s="3"/>
      <c r="F159" s="3"/>
      <c r="G159" s="3"/>
      <c r="H159" s="3"/>
    </row>
    <row r="160" spans="2:8" x14ac:dyDescent="0.25">
      <c r="B160" s="3"/>
      <c r="C160" s="3"/>
      <c r="D160" s="3"/>
      <c r="E160" s="3"/>
      <c r="F160" s="3"/>
      <c r="G160" s="3"/>
      <c r="H160" s="3"/>
    </row>
    <row r="161" spans="2:8" x14ac:dyDescent="0.25">
      <c r="B161" s="3"/>
      <c r="C161" s="3"/>
      <c r="D161" s="3"/>
      <c r="E161" s="3"/>
      <c r="F161" s="3"/>
      <c r="G161" s="3"/>
      <c r="H161" s="3"/>
    </row>
    <row r="162" spans="2:8" x14ac:dyDescent="0.25">
      <c r="B162" s="3"/>
      <c r="C162" s="3"/>
      <c r="D162" s="3"/>
      <c r="E162" s="3"/>
      <c r="F162" s="3"/>
      <c r="G162" s="3"/>
      <c r="H162" s="3"/>
    </row>
    <row r="163" spans="2:8" x14ac:dyDescent="0.25">
      <c r="B163" s="3"/>
      <c r="C163" s="3"/>
      <c r="D163" s="3"/>
      <c r="E163" s="3"/>
      <c r="F163" s="3"/>
      <c r="G163" s="3"/>
      <c r="H163" s="3"/>
    </row>
    <row r="164" spans="2:8" x14ac:dyDescent="0.25">
      <c r="B164" s="3"/>
      <c r="C164" s="3"/>
      <c r="D164" s="3"/>
      <c r="E164" s="3"/>
      <c r="F164" s="3"/>
      <c r="G164" s="3"/>
      <c r="H164" s="3"/>
    </row>
    <row r="165" spans="2:8" x14ac:dyDescent="0.25">
      <c r="B165" s="3"/>
      <c r="C165" s="3"/>
      <c r="D165" s="3"/>
      <c r="E165" s="3"/>
      <c r="F165" s="3"/>
      <c r="G165" s="3"/>
      <c r="H165" s="3"/>
    </row>
    <row r="166" spans="2:8" x14ac:dyDescent="0.25">
      <c r="B166" s="3"/>
      <c r="C166" s="3"/>
      <c r="D166" s="3"/>
      <c r="E166" s="3"/>
    </row>
    <row r="167" spans="2:8" x14ac:dyDescent="0.25">
      <c r="B167" s="3"/>
      <c r="C167" s="3"/>
      <c r="D167" s="3"/>
      <c r="E167" s="3"/>
    </row>
    <row r="168" spans="2:8" x14ac:dyDescent="0.25">
      <c r="B168" s="3"/>
      <c r="C168" s="3"/>
      <c r="D168" s="3"/>
      <c r="E168" s="3"/>
    </row>
    <row r="169" spans="2:8" x14ac:dyDescent="0.25">
      <c r="B169" s="3"/>
      <c r="C169" s="3"/>
      <c r="D169" s="3"/>
      <c r="E169" s="3"/>
    </row>
    <row r="170" spans="2:8" x14ac:dyDescent="0.25">
      <c r="B170" s="3"/>
      <c r="C170" s="3"/>
      <c r="D170" s="3"/>
      <c r="E170" s="3"/>
    </row>
    <row r="171" spans="2:8" x14ac:dyDescent="0.25">
      <c r="B171" s="3"/>
      <c r="C171" s="3"/>
      <c r="D171" s="3"/>
      <c r="E171" s="3"/>
    </row>
    <row r="172" spans="2:8" x14ac:dyDescent="0.25">
      <c r="B172" s="3"/>
      <c r="C172" s="3"/>
      <c r="D172" s="3"/>
      <c r="E172" s="3"/>
    </row>
    <row r="173" spans="2:8" x14ac:dyDescent="0.25">
      <c r="B173" s="3"/>
      <c r="C173" s="3"/>
      <c r="D173" s="3"/>
      <c r="E173" s="3"/>
    </row>
  </sheetData>
  <mergeCells count="5">
    <mergeCell ref="C4:D4"/>
    <mergeCell ref="G4:H4"/>
    <mergeCell ref="K4:L4"/>
    <mergeCell ref="C5:D5"/>
    <mergeCell ref="G5:H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87"/>
  <sheetViews>
    <sheetView topLeftCell="A4" workbookViewId="0">
      <selection activeCell="A30" sqref="A30"/>
    </sheetView>
  </sheetViews>
  <sheetFormatPr defaultRowHeight="15" x14ac:dyDescent="0.25"/>
  <cols>
    <col min="1" max="1" width="11.140625" customWidth="1"/>
    <col min="2" max="2" width="13.85546875" customWidth="1"/>
    <col min="3" max="3" width="19.140625" customWidth="1"/>
    <col min="4" max="4" width="4.140625" customWidth="1"/>
    <col min="5" max="5" width="10.5703125" customWidth="1"/>
    <col min="6" max="6" width="14.140625" customWidth="1"/>
    <col min="7" max="7" width="23.5703125" customWidth="1"/>
    <col min="8" max="8" width="4.5703125" customWidth="1"/>
    <col min="9" max="9" width="11.42578125" customWidth="1"/>
    <col min="10" max="10" width="12.7109375" customWidth="1"/>
    <col min="11" max="11" width="22.42578125" customWidth="1"/>
    <col min="12" max="12" width="3.5703125" customWidth="1"/>
  </cols>
  <sheetData>
    <row r="1" spans="1:24" ht="18.600000000000001" x14ac:dyDescent="0.45">
      <c r="A1" s="115" t="s">
        <v>32</v>
      </c>
      <c r="B1" s="109" t="s">
        <v>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8.600000000000001" x14ac:dyDescent="0.45">
      <c r="A2" s="116" t="s">
        <v>31</v>
      </c>
      <c r="B2" s="109" t="s">
        <v>33</v>
      </c>
      <c r="C2" s="46"/>
      <c r="D2" s="46"/>
      <c r="E2" s="46"/>
      <c r="F2" s="46"/>
      <c r="G2" s="46"/>
      <c r="H2" s="46"/>
      <c r="I2" s="17"/>
      <c r="J2" s="17"/>
      <c r="K2" s="17"/>
      <c r="L2" s="17"/>
      <c r="M2" s="17"/>
      <c r="N2" s="17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thickBot="1" x14ac:dyDescent="0.4">
      <c r="A3" s="46"/>
      <c r="B3" s="46"/>
      <c r="C3" s="46"/>
      <c r="D3" s="46"/>
      <c r="E3" s="46"/>
      <c r="F3" s="46"/>
      <c r="G3" s="46"/>
      <c r="H3" s="46"/>
      <c r="I3" s="17"/>
      <c r="J3" s="17"/>
      <c r="K3" s="17"/>
      <c r="L3" s="17"/>
      <c r="M3" s="17"/>
      <c r="N3" s="17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42.6" customHeight="1" x14ac:dyDescent="0.35">
      <c r="A4" s="5" t="s">
        <v>72</v>
      </c>
      <c r="B4" s="284" t="s">
        <v>73</v>
      </c>
      <c r="C4" s="285"/>
      <c r="D4" s="46"/>
      <c r="E4" s="5" t="s">
        <v>74</v>
      </c>
      <c r="F4" s="284" t="s">
        <v>75</v>
      </c>
      <c r="G4" s="285"/>
      <c r="H4" s="46"/>
      <c r="I4" s="87"/>
      <c r="J4" s="110"/>
      <c r="K4" s="143"/>
      <c r="L4" s="17"/>
      <c r="M4" s="17"/>
      <c r="N4" s="17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ht="61.5" customHeight="1" x14ac:dyDescent="0.35">
      <c r="A5" s="232" t="s">
        <v>1</v>
      </c>
      <c r="B5" s="282" t="e">
        <f>'Passport - KPIs'!#REF!</f>
        <v>#REF!</v>
      </c>
      <c r="C5" s="283"/>
      <c r="D5" s="46"/>
      <c r="E5" s="232" t="s">
        <v>1</v>
      </c>
      <c r="F5" s="282" t="e">
        <f>'Passport - KPIs'!#REF!</f>
        <v>#REF!</v>
      </c>
      <c r="G5" s="283"/>
      <c r="H5" s="46"/>
      <c r="I5" s="80"/>
      <c r="J5" s="110"/>
      <c r="K5" s="143"/>
      <c r="L5" s="17"/>
      <c r="M5" s="17"/>
      <c r="N5" s="17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5.6" x14ac:dyDescent="0.35">
      <c r="B6" s="95">
        <v>76</v>
      </c>
      <c r="C6" s="97" t="s">
        <v>16</v>
      </c>
      <c r="D6" s="85"/>
      <c r="E6" s="96"/>
      <c r="F6" s="95">
        <v>50</v>
      </c>
      <c r="G6" s="97" t="s">
        <v>88</v>
      </c>
      <c r="H6" s="46"/>
      <c r="I6" s="80"/>
      <c r="J6" s="135"/>
      <c r="K6" s="144"/>
      <c r="L6" s="17"/>
      <c r="M6" s="17"/>
      <c r="N6" s="17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ht="15.6" x14ac:dyDescent="0.35">
      <c r="A7" s="96" t="s">
        <v>0</v>
      </c>
      <c r="B7" s="117">
        <f>IF((5*B6)/(B14-B12)-(5*B12)/(B14-B12)&gt;5,5,IF((5*B6)/(B14-B12)-(5*B12)/(B14-B12)&lt;0,-1,(5*B6)/(B14-B12)-(5*B12)/(B14-B12)))</f>
        <v>4.5999999999999996</v>
      </c>
      <c r="C7" s="97"/>
      <c r="D7" s="86"/>
      <c r="E7" s="96" t="s">
        <v>0</v>
      </c>
      <c r="F7" s="117">
        <f>IF((5*F6)/(F14-F12)-(5*F12)/(F14-F12)&gt;5,5,IF((5*F6)/(F14-F12)-(5*F12)/(F14-F12)&lt;0,-1,(5*F6)/(F14-F12)-(5*F12)/(F14-F12)))</f>
        <v>3</v>
      </c>
      <c r="G7" s="97"/>
      <c r="H7" s="46"/>
      <c r="I7" s="80"/>
      <c r="J7" s="110"/>
      <c r="K7" s="143"/>
      <c r="L7" s="17"/>
      <c r="M7" s="17"/>
      <c r="N7" s="17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ht="29.1" x14ac:dyDescent="0.35">
      <c r="A8" s="118" t="s">
        <v>34</v>
      </c>
      <c r="B8" s="98">
        <f>B7*Weights!J44</f>
        <v>0.13799999999999998</v>
      </c>
      <c r="C8" s="97"/>
      <c r="D8" s="86"/>
      <c r="E8" s="118" t="s">
        <v>34</v>
      </c>
      <c r="F8" s="98">
        <f>F7*Weights!J45</f>
        <v>0.06</v>
      </c>
      <c r="G8" s="97"/>
      <c r="H8" s="46"/>
      <c r="I8" s="130"/>
      <c r="J8" s="135"/>
      <c r="K8" s="144"/>
      <c r="L8" s="17"/>
      <c r="M8" s="17"/>
      <c r="N8" s="17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14.45" x14ac:dyDescent="0.35">
      <c r="A9" s="96"/>
      <c r="B9" s="17"/>
      <c r="C9" s="99"/>
      <c r="D9" s="86"/>
      <c r="E9" s="96"/>
      <c r="F9" s="17"/>
      <c r="G9" s="99"/>
      <c r="H9" s="46"/>
      <c r="I9" s="80"/>
      <c r="J9" s="110"/>
      <c r="K9" s="143"/>
      <c r="L9" s="17"/>
      <c r="M9" s="17"/>
      <c r="N9" s="17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ht="14.45" x14ac:dyDescent="0.35">
      <c r="A10" s="8"/>
      <c r="B10" s="4" t="s">
        <v>6</v>
      </c>
      <c r="C10" s="9" t="s">
        <v>0</v>
      </c>
      <c r="D10" s="46"/>
      <c r="E10" s="8"/>
      <c r="F10" s="4" t="s">
        <v>6</v>
      </c>
      <c r="G10" s="9" t="s">
        <v>0</v>
      </c>
      <c r="H10" s="85"/>
      <c r="I10" s="17"/>
      <c r="J10" s="82"/>
      <c r="K10" s="82"/>
      <c r="L10" s="17"/>
      <c r="M10" s="17"/>
      <c r="N10" s="17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14.45" x14ac:dyDescent="0.35">
      <c r="A11" s="10" t="s">
        <v>2</v>
      </c>
      <c r="B11" s="1">
        <f>IF((B12+(B12-B14)/5)&lt;0,0,(B12+(B12-B14)/5))</f>
        <v>20</v>
      </c>
      <c r="C11" s="11">
        <v>-1</v>
      </c>
      <c r="D11" s="46"/>
      <c r="E11" s="10" t="s">
        <v>2</v>
      </c>
      <c r="F11" s="1">
        <f>IF((F12+(F12-F14)/5)&lt;0,0,(F12+(F12-F14)/5))</f>
        <v>10</v>
      </c>
      <c r="G11" s="11">
        <v>-1</v>
      </c>
      <c r="H11" s="86"/>
      <c r="I11" s="90"/>
      <c r="J11" s="91"/>
      <c r="K11" s="82"/>
      <c r="L11" s="17"/>
      <c r="M11" s="17"/>
      <c r="N11" s="17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14.45" x14ac:dyDescent="0.35">
      <c r="A12" s="10" t="s">
        <v>3</v>
      </c>
      <c r="B12" s="83">
        <v>30</v>
      </c>
      <c r="C12" s="11">
        <v>0</v>
      </c>
      <c r="D12" s="46"/>
      <c r="E12" s="10" t="s">
        <v>3</v>
      </c>
      <c r="F12" s="83">
        <v>20</v>
      </c>
      <c r="G12" s="11">
        <v>0</v>
      </c>
      <c r="H12" s="46"/>
      <c r="I12" s="90"/>
      <c r="J12" s="91"/>
      <c r="K12" s="82"/>
      <c r="L12" s="17"/>
      <c r="M12" s="17"/>
      <c r="N12" s="17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14.45" x14ac:dyDescent="0.35">
      <c r="A13" s="10" t="s">
        <v>4</v>
      </c>
      <c r="B13" s="1">
        <f>B12-3*(B12-B14)/5</f>
        <v>60</v>
      </c>
      <c r="C13" s="11">
        <v>3</v>
      </c>
      <c r="D13" s="46"/>
      <c r="E13" s="10" t="s">
        <v>4</v>
      </c>
      <c r="F13" s="1">
        <f>F12-3*(F12-F14)/5</f>
        <v>50</v>
      </c>
      <c r="G13" s="11">
        <v>3</v>
      </c>
      <c r="H13" s="46"/>
      <c r="I13" s="90"/>
      <c r="J13" s="91"/>
      <c r="K13" s="82"/>
      <c r="L13" s="17"/>
      <c r="M13" s="17"/>
      <c r="N13" s="17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thickBot="1" x14ac:dyDescent="0.4">
      <c r="A14" s="12" t="s">
        <v>5</v>
      </c>
      <c r="B14" s="84">
        <v>80</v>
      </c>
      <c r="C14" s="13">
        <v>5</v>
      </c>
      <c r="D14" s="46"/>
      <c r="E14" s="12" t="s">
        <v>5</v>
      </c>
      <c r="F14" s="84">
        <v>70</v>
      </c>
      <c r="G14" s="13">
        <v>5</v>
      </c>
      <c r="H14" s="46"/>
      <c r="I14" s="90"/>
      <c r="J14" s="91"/>
      <c r="K14" s="82"/>
      <c r="L14" s="17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14.45" x14ac:dyDescent="0.35">
      <c r="A15" s="46"/>
      <c r="B15" s="46"/>
      <c r="C15" s="46"/>
      <c r="D15" s="46"/>
      <c r="E15" s="46"/>
      <c r="F15" s="46"/>
      <c r="G15" s="46"/>
      <c r="H15" s="46"/>
      <c r="I15" s="17"/>
      <c r="J15" s="17"/>
      <c r="K15" s="17"/>
      <c r="L15" s="17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thickBot="1" x14ac:dyDescent="0.4">
      <c r="A16" s="46"/>
      <c r="B16" s="46"/>
      <c r="C16" s="46"/>
      <c r="D16" s="17"/>
      <c r="E16" s="46"/>
      <c r="F16" s="46"/>
      <c r="G16" s="46"/>
      <c r="H16" s="46"/>
      <c r="I16" s="17"/>
      <c r="J16" s="17"/>
      <c r="K16" s="17"/>
      <c r="L16" s="17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43.5" customHeight="1" x14ac:dyDescent="0.35">
      <c r="A17" s="5" t="s">
        <v>78</v>
      </c>
      <c r="B17" s="284" t="s">
        <v>79</v>
      </c>
      <c r="C17" s="285"/>
      <c r="D17" s="46"/>
      <c r="H17" s="46"/>
      <c r="I17" s="87"/>
      <c r="J17" s="110"/>
      <c r="K17" s="143"/>
      <c r="L17" s="17"/>
      <c r="M17" s="17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50.45" customHeight="1" x14ac:dyDescent="0.35">
      <c r="A18" s="232" t="s">
        <v>1</v>
      </c>
      <c r="B18" s="282" t="e">
        <f>'Passport - KPIs'!#REF!</f>
        <v>#REF!</v>
      </c>
      <c r="C18" s="283"/>
      <c r="D18" s="46"/>
      <c r="H18" s="46"/>
      <c r="I18" s="80"/>
      <c r="J18" s="110"/>
      <c r="K18" s="143"/>
      <c r="L18" s="17"/>
      <c r="M18" s="17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x14ac:dyDescent="0.25">
      <c r="B19" s="95">
        <v>32</v>
      </c>
      <c r="C19" s="97" t="s">
        <v>16</v>
      </c>
      <c r="D19" s="85"/>
      <c r="H19" s="46"/>
      <c r="I19" s="80"/>
      <c r="J19" s="110"/>
      <c r="K19" s="143"/>
      <c r="L19" s="17"/>
      <c r="M19" s="17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15.75" x14ac:dyDescent="0.25">
      <c r="A20" s="96" t="s">
        <v>0</v>
      </c>
      <c r="B20" s="117">
        <f>IF((5*B19)/(B27-B25)-(5*B25)/(B27-B25)&gt;5,5,IF((5*B19)/(B27-B25)-(5*B25)/(B27-B25)&lt;0,-1,(5*B19)/(B27-B25)-(5*B25)/(B27-B25)))</f>
        <v>4.8571428571428577</v>
      </c>
      <c r="C20" s="162"/>
      <c r="D20" s="86"/>
      <c r="H20" s="46"/>
      <c r="I20" s="80"/>
      <c r="J20" s="135"/>
      <c r="K20" s="144"/>
      <c r="L20" s="17"/>
      <c r="M20" s="17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ht="30" x14ac:dyDescent="0.25">
      <c r="A21" s="118" t="s">
        <v>34</v>
      </c>
      <c r="B21" s="98">
        <f>B20*Weights!J47</f>
        <v>9.7142857142857156E-2</v>
      </c>
      <c r="C21" s="97"/>
      <c r="D21" s="86"/>
      <c r="H21" s="46"/>
      <c r="I21" s="130"/>
      <c r="J21" s="110"/>
      <c r="K21" s="143"/>
      <c r="L21" s="17"/>
      <c r="M21" s="17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x14ac:dyDescent="0.25">
      <c r="A22" s="96"/>
      <c r="B22" s="17"/>
      <c r="C22" s="99"/>
      <c r="D22" s="86"/>
      <c r="H22" s="46"/>
      <c r="I22" s="80"/>
      <c r="J22" s="110"/>
      <c r="K22" s="143"/>
      <c r="L22" s="17"/>
      <c r="M22" s="17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x14ac:dyDescent="0.25">
      <c r="A23" s="8"/>
      <c r="B23" s="4" t="s">
        <v>6</v>
      </c>
      <c r="C23" s="9" t="s">
        <v>0</v>
      </c>
      <c r="D23" s="46"/>
      <c r="H23" s="85"/>
      <c r="I23" s="17"/>
      <c r="J23" s="82"/>
      <c r="K23" s="82"/>
      <c r="L23" s="17"/>
      <c r="M23" s="17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x14ac:dyDescent="0.25">
      <c r="A24" s="10" t="s">
        <v>2</v>
      </c>
      <c r="B24" s="1">
        <f>IF((B25+(B25-B27)/5)&lt;0,0,(B25+(B25-B27)/5))</f>
        <v>114</v>
      </c>
      <c r="C24" s="11">
        <v>-1</v>
      </c>
      <c r="D24" s="46"/>
      <c r="H24" s="86"/>
      <c r="I24" s="90"/>
      <c r="J24" s="91"/>
      <c r="K24" s="82"/>
      <c r="L24" s="17"/>
      <c r="M24" s="17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x14ac:dyDescent="0.25">
      <c r="A25" s="10" t="s">
        <v>3</v>
      </c>
      <c r="B25" s="83">
        <v>100</v>
      </c>
      <c r="C25" s="11">
        <v>0</v>
      </c>
      <c r="D25" s="46"/>
      <c r="H25" s="46"/>
      <c r="I25" s="90"/>
      <c r="J25" s="91"/>
      <c r="K25" s="82"/>
      <c r="L25" s="17"/>
      <c r="M25" s="1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x14ac:dyDescent="0.25">
      <c r="A26" s="10" t="s">
        <v>4</v>
      </c>
      <c r="B26" s="1">
        <f>B25-3*(B25-B27)/5</f>
        <v>58</v>
      </c>
      <c r="C26" s="11">
        <v>3</v>
      </c>
      <c r="D26" s="46"/>
      <c r="H26" s="46"/>
      <c r="I26" s="90"/>
      <c r="J26" s="91"/>
      <c r="K26" s="82"/>
      <c r="L26" s="17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ht="15.75" thickBot="1" x14ac:dyDescent="0.3">
      <c r="A27" s="12" t="s">
        <v>5</v>
      </c>
      <c r="B27" s="84">
        <v>30</v>
      </c>
      <c r="C27" s="13">
        <v>5</v>
      </c>
      <c r="D27" s="46"/>
      <c r="H27" s="46"/>
      <c r="I27" s="90"/>
      <c r="J27" s="91"/>
      <c r="K27" s="82"/>
      <c r="L27" s="17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ht="15.75" thickBot="1" x14ac:dyDescent="0.3">
      <c r="A28" s="2"/>
      <c r="B28" s="2"/>
      <c r="C28" s="3"/>
      <c r="D28" s="17"/>
      <c r="H28" s="46"/>
      <c r="I28" s="17"/>
      <c r="J28" s="17"/>
      <c r="K28" s="17"/>
      <c r="L28" s="17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 ht="38.1" customHeight="1" x14ac:dyDescent="0.25">
      <c r="A29" s="5" t="s">
        <v>82</v>
      </c>
      <c r="B29" s="284" t="s">
        <v>83</v>
      </c>
      <c r="C29" s="285"/>
      <c r="D29" s="17"/>
      <c r="E29" s="87"/>
      <c r="F29" s="87"/>
      <c r="G29" s="17"/>
      <c r="H29" s="17"/>
      <c r="I29" s="17"/>
      <c r="J29" s="17"/>
      <c r="K29" s="17"/>
      <c r="L29" s="17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ht="32.1" customHeight="1" x14ac:dyDescent="0.25">
      <c r="A30" s="232" t="s">
        <v>1</v>
      </c>
      <c r="B30" s="282" t="str">
        <f>'Passport - KPIs'!C36</f>
        <v>Community involvement in urban planning activities</v>
      </c>
      <c r="C30" s="283"/>
      <c r="D30" s="17"/>
      <c r="E30" s="80"/>
      <c r="F30" s="88"/>
      <c r="G30" s="88"/>
      <c r="H30" s="17"/>
      <c r="I30" s="17"/>
      <c r="J30" s="17"/>
      <c r="K30" s="17"/>
      <c r="L30" s="17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1:24" x14ac:dyDescent="0.25">
      <c r="B31" s="97" t="s">
        <v>89</v>
      </c>
      <c r="C31" s="161"/>
      <c r="D31" s="92"/>
      <c r="E31" s="80"/>
      <c r="F31" s="88"/>
      <c r="G31" s="88"/>
      <c r="H31" s="17"/>
      <c r="I31" s="17"/>
      <c r="J31" s="17"/>
      <c r="K31" s="17"/>
      <c r="L31" s="17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4" ht="15.75" x14ac:dyDescent="0.25">
      <c r="A32" s="96" t="s">
        <v>0</v>
      </c>
      <c r="B32" s="152">
        <v>5</v>
      </c>
      <c r="C32" s="97" t="s">
        <v>94</v>
      </c>
      <c r="D32" s="93"/>
      <c r="E32" s="80"/>
      <c r="F32" s="117"/>
      <c r="G32" s="88"/>
      <c r="H32" s="17"/>
      <c r="I32" s="17"/>
      <c r="J32" s="17"/>
      <c r="K32" s="17"/>
      <c r="L32" s="17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4" ht="30" x14ac:dyDescent="0.25">
      <c r="A33" s="118" t="s">
        <v>34</v>
      </c>
      <c r="B33" s="98">
        <f>B32*Weights!J49</f>
        <v>0.1</v>
      </c>
      <c r="C33" s="97"/>
      <c r="D33" s="93"/>
      <c r="E33" s="130"/>
      <c r="F33" s="120"/>
      <c r="G33" s="88"/>
      <c r="H33" s="17"/>
      <c r="I33" s="17"/>
      <c r="J33" s="17"/>
      <c r="K33" s="17"/>
      <c r="L33" s="17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x14ac:dyDescent="0.25">
      <c r="A34" s="96"/>
      <c r="B34" s="17"/>
      <c r="C34" s="99"/>
      <c r="D34" s="93"/>
      <c r="E34" s="80"/>
      <c r="F34" s="17"/>
      <c r="G34" s="17"/>
      <c r="H34" s="17"/>
      <c r="I34" s="17"/>
      <c r="J34" s="17"/>
      <c r="K34" s="17"/>
      <c r="L34" s="17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4" x14ac:dyDescent="0.25">
      <c r="A35" s="157"/>
      <c r="B35" s="4" t="s">
        <v>6</v>
      </c>
      <c r="C35" s="9" t="s">
        <v>0</v>
      </c>
      <c r="D35" s="17"/>
      <c r="E35" s="17"/>
      <c r="F35" s="82"/>
      <c r="G35" s="82"/>
      <c r="H35" s="92"/>
      <c r="I35" s="17"/>
      <c r="J35" s="17"/>
      <c r="K35" s="17"/>
      <c r="L35" s="17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ht="30" x14ac:dyDescent="0.25">
      <c r="A36" s="158" t="s">
        <v>2</v>
      </c>
      <c r="B36" s="155" t="s">
        <v>90</v>
      </c>
      <c r="C36" s="153">
        <v>-1</v>
      </c>
      <c r="D36" s="17"/>
      <c r="E36" s="90"/>
      <c r="F36" s="91"/>
      <c r="G36" s="82"/>
      <c r="H36" s="93"/>
      <c r="I36" s="17"/>
      <c r="J36" s="17"/>
      <c r="K36" s="17"/>
      <c r="L36" s="17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 spans="1:24" ht="30" x14ac:dyDescent="0.25">
      <c r="A37" s="158" t="s">
        <v>3</v>
      </c>
      <c r="B37" s="156" t="s">
        <v>91</v>
      </c>
      <c r="C37" s="153">
        <v>0</v>
      </c>
      <c r="D37" s="17"/>
      <c r="E37" s="90"/>
      <c r="F37" s="91"/>
      <c r="G37" s="82"/>
      <c r="H37" s="17"/>
      <c r="I37" s="17"/>
      <c r="J37" s="17"/>
      <c r="K37" s="17"/>
      <c r="L37" s="17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 spans="1:24" ht="90" x14ac:dyDescent="0.25">
      <c r="A38" s="158" t="s">
        <v>4</v>
      </c>
      <c r="B38" s="155" t="s">
        <v>92</v>
      </c>
      <c r="C38" s="153">
        <v>3</v>
      </c>
      <c r="D38" s="17"/>
      <c r="E38" s="90"/>
      <c r="F38" s="91"/>
      <c r="G38" s="82"/>
      <c r="H38" s="17"/>
      <c r="I38" s="17"/>
      <c r="J38" s="17"/>
      <c r="K38" s="17"/>
      <c r="L38" s="17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1:24" ht="75.75" thickBot="1" x14ac:dyDescent="0.3">
      <c r="A39" s="159" t="s">
        <v>5</v>
      </c>
      <c r="B39" s="155" t="s">
        <v>93</v>
      </c>
      <c r="C39" s="154">
        <v>5</v>
      </c>
      <c r="D39" s="17"/>
      <c r="E39" s="90"/>
      <c r="F39" s="91"/>
      <c r="G39" s="82"/>
      <c r="H39" s="17"/>
      <c r="I39" s="17"/>
      <c r="J39" s="17"/>
      <c r="K39" s="17"/>
      <c r="L39" s="17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4" x14ac:dyDescent="0.25">
      <c r="A40" s="160"/>
      <c r="B40" s="3"/>
      <c r="C40" s="3"/>
      <c r="D40" s="17"/>
      <c r="E40" s="17"/>
      <c r="F40" s="17"/>
      <c r="G40" s="17"/>
      <c r="H40" s="17"/>
      <c r="I40" s="17"/>
      <c r="J40" s="17"/>
      <c r="K40" s="17"/>
      <c r="L40" s="17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1:24" x14ac:dyDescent="0.25">
      <c r="A41" s="80"/>
      <c r="B41" s="88"/>
      <c r="C41" s="88"/>
      <c r="D41" s="17"/>
      <c r="E41" s="17"/>
      <c r="F41" s="17"/>
      <c r="G41" s="17"/>
      <c r="H41" s="17"/>
      <c r="I41" s="17"/>
      <c r="J41" s="17"/>
      <c r="K41" s="17"/>
      <c r="L41" s="17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 spans="1:24" x14ac:dyDescent="0.25">
      <c r="A42" s="80"/>
      <c r="B42" s="88"/>
      <c r="C42" s="88"/>
      <c r="D42" s="17"/>
      <c r="E42" s="17"/>
      <c r="F42" s="17"/>
      <c r="G42" s="17"/>
      <c r="H42" s="17"/>
      <c r="I42" s="17"/>
      <c r="J42" s="17"/>
      <c r="K42" s="17"/>
      <c r="L42" s="17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 spans="1:24" x14ac:dyDescent="0.25">
      <c r="A43" s="80"/>
      <c r="B43" s="89"/>
      <c r="C43" s="88"/>
      <c r="D43" s="17"/>
      <c r="E43" s="17"/>
      <c r="F43" s="17"/>
      <c r="G43" s="17"/>
      <c r="H43" s="17"/>
      <c r="I43" s="17"/>
      <c r="J43" s="17"/>
      <c r="K43" s="17"/>
      <c r="L43" s="17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 spans="1:24" x14ac:dyDescent="0.25">
      <c r="A44" s="80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 spans="1:24" x14ac:dyDescent="0.25">
      <c r="A45" s="17"/>
      <c r="B45" s="82"/>
      <c r="C45" s="82"/>
      <c r="D45" s="17"/>
      <c r="E45" s="17"/>
      <c r="F45" s="17"/>
      <c r="G45" s="17"/>
      <c r="H45" s="17"/>
      <c r="I45" s="17"/>
      <c r="J45" s="17"/>
      <c r="K45" s="17"/>
      <c r="L45" s="17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 spans="1:24" x14ac:dyDescent="0.25">
      <c r="A46" s="90"/>
      <c r="B46" s="91"/>
      <c r="C46" s="82"/>
      <c r="D46" s="17"/>
      <c r="E46" s="17"/>
      <c r="F46" s="17"/>
      <c r="G46" s="17"/>
      <c r="H46" s="17"/>
      <c r="I46" s="17"/>
      <c r="J46" s="17"/>
      <c r="K46" s="17"/>
      <c r="L46" s="17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 spans="1:24" x14ac:dyDescent="0.25">
      <c r="A47" s="90"/>
      <c r="B47" s="91"/>
      <c r="C47" s="82"/>
      <c r="D47" s="17"/>
      <c r="E47" s="17"/>
      <c r="F47" s="17"/>
      <c r="G47" s="17"/>
      <c r="H47" s="17"/>
      <c r="I47" s="17"/>
      <c r="J47" s="17"/>
      <c r="K47" s="17"/>
      <c r="L47" s="17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 spans="1:24" x14ac:dyDescent="0.25">
      <c r="A48" s="90"/>
      <c r="B48" s="91"/>
      <c r="C48" s="82"/>
      <c r="D48" s="17"/>
      <c r="E48" s="17"/>
      <c r="F48" s="17"/>
      <c r="G48" s="17"/>
      <c r="H48" s="17"/>
      <c r="I48" s="17"/>
      <c r="J48" s="17"/>
      <c r="K48" s="17"/>
      <c r="L48" s="17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 spans="1:24" x14ac:dyDescent="0.25">
      <c r="A49" s="90"/>
      <c r="B49" s="91"/>
      <c r="C49" s="82"/>
      <c r="D49" s="17"/>
      <c r="E49" s="17"/>
      <c r="F49" s="17"/>
      <c r="G49" s="17"/>
      <c r="H49" s="17"/>
      <c r="I49" s="17"/>
      <c r="J49" s="17"/>
      <c r="K49" s="17"/>
      <c r="L49" s="17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 spans="1:24" x14ac:dyDescent="0.25">
      <c r="A51" s="87"/>
      <c r="B51" s="8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1:24" x14ac:dyDescent="0.25">
      <c r="A52" s="80"/>
      <c r="B52" s="88"/>
      <c r="C52" s="88"/>
      <c r="D52" s="17"/>
      <c r="E52" s="17"/>
      <c r="F52" s="17"/>
      <c r="G52" s="17"/>
      <c r="H52" s="17"/>
      <c r="I52" s="17"/>
      <c r="J52" s="17"/>
      <c r="K52" s="17"/>
      <c r="L52" s="17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1:24" x14ac:dyDescent="0.25">
      <c r="A53" s="80"/>
      <c r="B53" s="88"/>
      <c r="C53" s="88"/>
      <c r="D53" s="17"/>
      <c r="E53" s="17"/>
      <c r="F53" s="17"/>
      <c r="G53" s="17"/>
      <c r="H53" s="17"/>
      <c r="I53" s="17"/>
      <c r="J53" s="17"/>
      <c r="K53" s="17"/>
      <c r="L53" s="17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1:24" x14ac:dyDescent="0.25">
      <c r="A54" s="80"/>
      <c r="B54" s="89"/>
      <c r="C54" s="88"/>
      <c r="D54" s="17"/>
      <c r="E54" s="17"/>
      <c r="F54" s="17"/>
      <c r="G54" s="17"/>
      <c r="H54" s="17"/>
      <c r="I54" s="17"/>
      <c r="J54" s="17"/>
      <c r="K54" s="17"/>
      <c r="L54" s="17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 x14ac:dyDescent="0.25">
      <c r="A55" s="80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4" x14ac:dyDescent="0.25">
      <c r="A56" s="17"/>
      <c r="B56" s="82"/>
      <c r="C56" s="82"/>
      <c r="D56" s="17"/>
      <c r="E56" s="17"/>
      <c r="F56" s="17"/>
      <c r="G56" s="17"/>
      <c r="H56" s="17"/>
      <c r="I56" s="17"/>
      <c r="J56" s="17"/>
      <c r="K56" s="17"/>
      <c r="L56" s="17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1:24" x14ac:dyDescent="0.25">
      <c r="A57" s="90"/>
      <c r="B57" s="91"/>
      <c r="C57" s="82"/>
      <c r="D57" s="17"/>
      <c r="E57" s="17"/>
      <c r="F57" s="17"/>
      <c r="G57" s="17"/>
      <c r="H57" s="17"/>
      <c r="I57" s="17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 spans="1:24" x14ac:dyDescent="0.25">
      <c r="A58" s="90"/>
      <c r="B58" s="91"/>
      <c r="C58" s="82"/>
      <c r="D58" s="17"/>
      <c r="E58" s="17"/>
      <c r="F58" s="17"/>
      <c r="G58" s="17"/>
      <c r="H58" s="17"/>
      <c r="I58" s="17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 x14ac:dyDescent="0.25">
      <c r="A59" s="90"/>
      <c r="B59" s="91"/>
      <c r="C59" s="82"/>
      <c r="D59" s="17"/>
      <c r="E59" s="17"/>
      <c r="F59" s="17"/>
      <c r="G59" s="17"/>
      <c r="H59" s="17"/>
      <c r="I59" s="17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 spans="1:24" x14ac:dyDescent="0.25">
      <c r="A60" s="90"/>
      <c r="B60" s="91"/>
      <c r="C60" s="82"/>
      <c r="D60" s="17"/>
      <c r="E60" s="17"/>
      <c r="F60" s="17"/>
      <c r="G60" s="17"/>
      <c r="H60" s="17"/>
      <c r="I60" s="17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</row>
    <row r="63" spans="1:24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1:24" x14ac:dyDescent="0.25">
      <c r="A65" s="17"/>
      <c r="B65" s="17"/>
      <c r="C65" s="17"/>
      <c r="D65" s="17"/>
      <c r="E65" s="17"/>
      <c r="F65" s="17"/>
      <c r="G65" s="17"/>
      <c r="H65" s="17"/>
      <c r="I65" s="17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 spans="1:24" x14ac:dyDescent="0.25">
      <c r="A66" s="17"/>
      <c r="B66" s="17"/>
      <c r="C66" s="17"/>
      <c r="D66" s="17"/>
      <c r="E66" s="17"/>
      <c r="F66" s="17"/>
      <c r="G66" s="17"/>
      <c r="H66" s="17"/>
      <c r="I66" s="17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 spans="1:24" x14ac:dyDescent="0.25">
      <c r="A67" s="17"/>
      <c r="B67" s="17"/>
      <c r="C67" s="17"/>
      <c r="D67" s="17"/>
      <c r="E67" s="17"/>
      <c r="F67" s="17"/>
      <c r="G67" s="17"/>
      <c r="H67" s="17"/>
      <c r="I67" s="17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1:24" x14ac:dyDescent="0.25">
      <c r="A68" s="3"/>
      <c r="B68" s="3"/>
      <c r="C68" s="3"/>
      <c r="D68" s="3"/>
      <c r="E68" s="3"/>
      <c r="F68" s="3"/>
      <c r="G68" s="3"/>
      <c r="H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 spans="1:24" x14ac:dyDescent="0.25">
      <c r="A69" s="3"/>
      <c r="B69" s="3"/>
      <c r="C69" s="3"/>
      <c r="D69" s="3"/>
      <c r="E69" s="3"/>
      <c r="F69" s="3"/>
      <c r="G69" s="3"/>
      <c r="H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 spans="1:24" x14ac:dyDescent="0.25">
      <c r="A70" s="3"/>
      <c r="B70" s="3"/>
      <c r="C70" s="3"/>
      <c r="D70" s="3"/>
      <c r="E70" s="3"/>
      <c r="F70" s="3"/>
      <c r="G70" s="3"/>
      <c r="H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4" x14ac:dyDescent="0.25">
      <c r="A71" s="3"/>
      <c r="B71" s="3"/>
      <c r="C71" s="3"/>
      <c r="D71" s="3"/>
      <c r="E71" s="3"/>
      <c r="F71" s="3"/>
      <c r="G71" s="3"/>
      <c r="H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</row>
    <row r="72" spans="1:24" x14ac:dyDescent="0.25">
      <c r="A72" s="3"/>
      <c r="B72" s="3"/>
      <c r="C72" s="3"/>
      <c r="D72" s="3"/>
      <c r="E72" s="3"/>
      <c r="F72" s="3"/>
      <c r="G72" s="3"/>
      <c r="H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</row>
    <row r="73" spans="1:24" x14ac:dyDescent="0.25">
      <c r="A73" s="3"/>
      <c r="B73" s="3"/>
      <c r="C73" s="3"/>
      <c r="D73" s="3"/>
      <c r="E73" s="3"/>
      <c r="F73" s="3"/>
      <c r="G73" s="3"/>
      <c r="H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</row>
    <row r="74" spans="1:24" x14ac:dyDescent="0.25">
      <c r="A74" s="3"/>
      <c r="B74" s="3"/>
      <c r="C74" s="3"/>
      <c r="D74" s="3"/>
      <c r="E74" s="3"/>
      <c r="F74" s="3"/>
      <c r="G74" s="3"/>
      <c r="H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</row>
    <row r="75" spans="1:24" x14ac:dyDescent="0.25">
      <c r="A75" s="3"/>
      <c r="B75" s="3"/>
      <c r="C75" s="3"/>
      <c r="D75" s="3"/>
      <c r="E75" s="3"/>
      <c r="F75" s="3"/>
      <c r="G75" s="3"/>
      <c r="H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 spans="1:24" x14ac:dyDescent="0.25">
      <c r="A76" s="3"/>
      <c r="B76" s="3"/>
      <c r="C76" s="3"/>
      <c r="D76" s="3"/>
      <c r="E76" s="3"/>
      <c r="F76" s="3"/>
      <c r="G76" s="3"/>
      <c r="H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</row>
    <row r="77" spans="1:24" x14ac:dyDescent="0.25">
      <c r="A77" s="3"/>
      <c r="B77" s="3"/>
      <c r="C77" s="3"/>
      <c r="D77" s="3"/>
      <c r="E77" s="3"/>
      <c r="F77" s="3"/>
      <c r="G77" s="3"/>
      <c r="H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</row>
    <row r="78" spans="1:24" x14ac:dyDescent="0.25">
      <c r="A78" s="3"/>
      <c r="B78" s="3"/>
      <c r="C78" s="3"/>
      <c r="D78" s="3"/>
      <c r="E78" s="3"/>
      <c r="F78" s="3"/>
      <c r="G78" s="3"/>
      <c r="H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</row>
    <row r="79" spans="1:24" x14ac:dyDescent="0.25">
      <c r="A79" s="3"/>
      <c r="B79" s="3"/>
      <c r="C79" s="3"/>
      <c r="D79" s="3"/>
      <c r="E79" s="3"/>
      <c r="F79" s="3"/>
      <c r="G79" s="3"/>
      <c r="H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</row>
    <row r="80" spans="1:24" x14ac:dyDescent="0.25">
      <c r="A80" s="3"/>
      <c r="B80" s="3"/>
      <c r="C80" s="3"/>
      <c r="D80" s="3"/>
      <c r="E80" s="3"/>
      <c r="F80" s="3"/>
      <c r="G80" s="3"/>
      <c r="H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</row>
    <row r="81" spans="1:24" x14ac:dyDescent="0.25">
      <c r="A81" s="3"/>
      <c r="B81" s="3"/>
      <c r="C81" s="3"/>
      <c r="D81" s="3"/>
      <c r="E81" s="3"/>
      <c r="F81" s="3"/>
      <c r="G81" s="3"/>
      <c r="H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 spans="1:24" x14ac:dyDescent="0.25">
      <c r="A82" s="3"/>
      <c r="B82" s="3"/>
      <c r="C82" s="3"/>
      <c r="D82" s="3"/>
      <c r="E82" s="3"/>
      <c r="F82" s="3"/>
      <c r="G82" s="3"/>
      <c r="H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 spans="1:24" x14ac:dyDescent="0.25">
      <c r="A83" s="3"/>
      <c r="B83" s="3"/>
      <c r="C83" s="3"/>
      <c r="D83" s="3"/>
      <c r="E83" s="3"/>
      <c r="F83" s="3"/>
      <c r="G83" s="3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 spans="1:24" x14ac:dyDescent="0.25">
      <c r="A84" s="3"/>
      <c r="B84" s="3"/>
      <c r="C84" s="3"/>
      <c r="D84" s="3"/>
      <c r="E84" s="3"/>
      <c r="F84" s="3"/>
      <c r="G84" s="3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 spans="1:24" x14ac:dyDescent="0.25">
      <c r="A85" s="3"/>
      <c r="B85" s="3"/>
      <c r="C85" s="3"/>
      <c r="D85" s="3"/>
      <c r="E85" s="3"/>
      <c r="F85" s="3"/>
      <c r="G85" s="3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 spans="1:24" x14ac:dyDescent="0.25">
      <c r="A86" s="3"/>
      <c r="B86" s="3"/>
      <c r="C86" s="3"/>
      <c r="D86" s="3"/>
      <c r="E86" s="3"/>
      <c r="F86" s="3"/>
      <c r="G86" s="3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spans="1:24" x14ac:dyDescent="0.25">
      <c r="A87" s="3"/>
      <c r="B87" s="3"/>
      <c r="C87" s="3"/>
      <c r="D87" s="3"/>
      <c r="E87" s="3"/>
      <c r="F87" s="3"/>
      <c r="G87" s="3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1:24" x14ac:dyDescent="0.25">
      <c r="A88" s="3"/>
      <c r="B88" s="3"/>
      <c r="C88" s="3"/>
      <c r="D88" s="3"/>
      <c r="E88" s="3"/>
      <c r="F88" s="3"/>
      <c r="G88" s="3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spans="1:24" x14ac:dyDescent="0.25">
      <c r="A89" s="3"/>
      <c r="B89" s="3"/>
      <c r="C89" s="3"/>
      <c r="D89" s="3"/>
      <c r="E89" s="3"/>
      <c r="F89" s="3"/>
      <c r="G89" s="3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 spans="1:24" x14ac:dyDescent="0.25">
      <c r="A90" s="3"/>
      <c r="B90" s="3"/>
      <c r="C90" s="3"/>
      <c r="D90" s="3"/>
      <c r="E90" s="3"/>
      <c r="F90" s="3"/>
      <c r="G90" s="3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 spans="1:24" x14ac:dyDescent="0.25">
      <c r="A91" s="3"/>
      <c r="B91" s="3"/>
      <c r="C91" s="3"/>
      <c r="D91" s="3"/>
      <c r="E91" s="3"/>
      <c r="F91" s="3"/>
      <c r="G91" s="3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1:24" x14ac:dyDescent="0.25">
      <c r="A92" s="3"/>
      <c r="B92" s="3"/>
      <c r="C92" s="3"/>
      <c r="D92" s="3"/>
      <c r="E92" s="3"/>
      <c r="F92" s="3"/>
      <c r="G92" s="3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1:24" x14ac:dyDescent="0.25">
      <c r="A93" s="3"/>
      <c r="B93" s="3"/>
      <c r="C93" s="3"/>
      <c r="D93" s="3"/>
      <c r="E93" s="3"/>
      <c r="F93" s="3"/>
      <c r="G93" s="3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1:24" x14ac:dyDescent="0.25">
      <c r="A94" s="3"/>
      <c r="B94" s="3"/>
      <c r="C94" s="3"/>
      <c r="D94" s="3"/>
      <c r="E94" s="3"/>
      <c r="F94" s="3"/>
      <c r="G94" s="3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1:24" x14ac:dyDescent="0.25">
      <c r="A95" s="3"/>
      <c r="B95" s="3"/>
      <c r="C95" s="3"/>
      <c r="D95" s="3"/>
      <c r="E95" s="3"/>
      <c r="F95" s="3"/>
      <c r="G95" s="3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1:24" x14ac:dyDescent="0.25">
      <c r="A96" s="3"/>
      <c r="B96" s="3"/>
      <c r="C96" s="3"/>
      <c r="D96" s="3"/>
      <c r="E96" s="3"/>
      <c r="F96" s="3"/>
      <c r="G96" s="3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1:24" x14ac:dyDescent="0.25">
      <c r="A97" s="3"/>
      <c r="B97" s="3"/>
      <c r="C97" s="3"/>
      <c r="D97" s="3"/>
      <c r="E97" s="3"/>
      <c r="F97" s="3"/>
      <c r="G97" s="3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 x14ac:dyDescent="0.25">
      <c r="A98" s="3"/>
      <c r="B98" s="3"/>
      <c r="C98" s="3"/>
      <c r="D98" s="3"/>
      <c r="E98" s="3"/>
      <c r="F98" s="3"/>
      <c r="G98" s="3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1:24" x14ac:dyDescent="0.25">
      <c r="A99" s="3"/>
      <c r="B99" s="3"/>
      <c r="C99" s="3"/>
      <c r="D99" s="3"/>
      <c r="E99" s="3"/>
      <c r="F99" s="3"/>
      <c r="G99" s="3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1:24" x14ac:dyDescent="0.25">
      <c r="A100" s="3"/>
      <c r="B100" s="3"/>
      <c r="C100" s="3"/>
      <c r="D100" s="3"/>
      <c r="E100" s="3"/>
      <c r="F100" s="3"/>
      <c r="G100" s="3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1:24" x14ac:dyDescent="0.25">
      <c r="A101" s="3"/>
      <c r="B101" s="3"/>
      <c r="C101" s="3"/>
      <c r="D101" s="3"/>
      <c r="E101" s="3"/>
      <c r="F101" s="3"/>
      <c r="G101" s="3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1:24" x14ac:dyDescent="0.25">
      <c r="A102" s="3"/>
      <c r="B102" s="3"/>
      <c r="C102" s="3"/>
      <c r="D102" s="3"/>
      <c r="E102" s="3"/>
      <c r="F102" s="3"/>
      <c r="G102" s="3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4" x14ac:dyDescent="0.25">
      <c r="A103" s="3"/>
      <c r="B103" s="3"/>
      <c r="C103" s="3"/>
      <c r="D103" s="3"/>
      <c r="E103" s="3"/>
      <c r="F103" s="3"/>
      <c r="G103" s="3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4" x14ac:dyDescent="0.25">
      <c r="A104" s="3"/>
      <c r="B104" s="3"/>
      <c r="C104" s="3"/>
      <c r="D104" s="3"/>
      <c r="E104" s="3"/>
      <c r="F104" s="3"/>
      <c r="G104" s="3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 x14ac:dyDescent="0.25">
      <c r="A105" s="3"/>
      <c r="B105" s="3"/>
      <c r="C105" s="3"/>
      <c r="D105" s="3"/>
      <c r="E105" s="3"/>
      <c r="F105" s="3"/>
      <c r="G105" s="3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 x14ac:dyDescent="0.25">
      <c r="A106" s="3"/>
      <c r="B106" s="3"/>
      <c r="C106" s="3"/>
      <c r="D106" s="3"/>
      <c r="E106" s="3"/>
      <c r="F106" s="3"/>
      <c r="G106" s="3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 x14ac:dyDescent="0.25">
      <c r="A107" s="3"/>
      <c r="B107" s="3"/>
      <c r="C107" s="3"/>
      <c r="D107" s="3"/>
      <c r="E107" s="3"/>
      <c r="F107" s="3"/>
      <c r="G107" s="3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4" x14ac:dyDescent="0.25">
      <c r="A108" s="3"/>
      <c r="B108" s="3"/>
      <c r="C108" s="3"/>
      <c r="D108" s="3"/>
      <c r="E108" s="3"/>
      <c r="F108" s="3"/>
      <c r="G108" s="3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x14ac:dyDescent="0.25">
      <c r="A109" s="3"/>
      <c r="B109" s="3"/>
      <c r="C109" s="3"/>
      <c r="D109" s="3"/>
      <c r="E109" s="3"/>
      <c r="F109" s="3"/>
      <c r="G109" s="3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4" x14ac:dyDescent="0.25">
      <c r="A110" s="3"/>
      <c r="B110" s="3"/>
      <c r="C110" s="3"/>
      <c r="D110" s="3"/>
      <c r="E110" s="3"/>
      <c r="F110" s="3"/>
      <c r="G110" s="3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4" x14ac:dyDescent="0.25">
      <c r="A111" s="3"/>
      <c r="B111" s="3"/>
      <c r="C111" s="3"/>
      <c r="D111" s="3"/>
      <c r="E111" s="3"/>
      <c r="F111" s="3"/>
      <c r="G111" s="3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1:24" x14ac:dyDescent="0.25">
      <c r="A112" s="3"/>
      <c r="B112" s="3"/>
      <c r="C112" s="3"/>
      <c r="D112" s="3"/>
      <c r="E112" s="3"/>
      <c r="F112" s="3"/>
      <c r="G112" s="3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1:24" x14ac:dyDescent="0.25">
      <c r="A113" s="3"/>
      <c r="B113" s="3"/>
      <c r="C113" s="3"/>
      <c r="D113" s="3"/>
      <c r="E113" s="3"/>
      <c r="F113" s="3"/>
      <c r="G113" s="3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1:24" x14ac:dyDescent="0.25">
      <c r="A114" s="3"/>
      <c r="B114" s="3"/>
      <c r="C114" s="3"/>
      <c r="D114" s="3"/>
      <c r="E114" s="3"/>
      <c r="F114" s="3"/>
      <c r="G114" s="3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1:24" x14ac:dyDescent="0.25">
      <c r="A115" s="3"/>
      <c r="B115" s="3"/>
      <c r="C115" s="3"/>
      <c r="D115" s="3"/>
      <c r="E115" s="3"/>
      <c r="F115" s="3"/>
      <c r="G115" s="3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1:24" x14ac:dyDescent="0.25">
      <c r="A116" s="3"/>
      <c r="B116" s="3"/>
      <c r="C116" s="3"/>
      <c r="D116" s="3"/>
      <c r="E116" s="3"/>
      <c r="F116" s="3"/>
      <c r="G116" s="3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1:24" x14ac:dyDescent="0.25">
      <c r="A117" s="3"/>
      <c r="B117" s="3"/>
      <c r="C117" s="3"/>
      <c r="D117" s="3"/>
      <c r="E117" s="3"/>
      <c r="F117" s="3"/>
      <c r="G117" s="3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1:24" x14ac:dyDescent="0.25">
      <c r="A118" s="3"/>
      <c r="B118" s="3"/>
      <c r="C118" s="3"/>
      <c r="D118" s="3"/>
      <c r="E118" s="3"/>
      <c r="F118" s="3"/>
      <c r="G118" s="3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</row>
    <row r="119" spans="1:24" x14ac:dyDescent="0.25">
      <c r="A119" s="3"/>
      <c r="B119" s="3"/>
      <c r="C119" s="3"/>
      <c r="D119" s="3"/>
      <c r="E119" s="3"/>
      <c r="F119" s="3"/>
      <c r="G119" s="3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</row>
    <row r="120" spans="1:24" x14ac:dyDescent="0.25">
      <c r="A120" s="3"/>
      <c r="B120" s="3"/>
      <c r="C120" s="3"/>
      <c r="D120" s="3"/>
      <c r="E120" s="3"/>
      <c r="F120" s="3"/>
      <c r="G120" s="3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</row>
    <row r="121" spans="1:24" x14ac:dyDescent="0.25">
      <c r="A121" s="3"/>
      <c r="B121" s="3"/>
      <c r="C121" s="3"/>
      <c r="D121" s="3"/>
      <c r="E121" s="3"/>
      <c r="F121" s="3"/>
      <c r="G121" s="3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</row>
    <row r="122" spans="1:24" x14ac:dyDescent="0.25">
      <c r="A122" s="3"/>
      <c r="B122" s="3"/>
      <c r="C122" s="3"/>
      <c r="D122" s="3"/>
      <c r="E122" s="3"/>
      <c r="F122" s="3"/>
      <c r="G122" s="3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1:24" x14ac:dyDescent="0.25">
      <c r="A123" s="3"/>
      <c r="B123" s="3"/>
      <c r="C123" s="3"/>
      <c r="D123" s="3"/>
      <c r="E123" s="3"/>
      <c r="F123" s="3"/>
      <c r="G123" s="3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</row>
    <row r="124" spans="1:24" x14ac:dyDescent="0.25">
      <c r="A124" s="3"/>
      <c r="B124" s="3"/>
      <c r="C124" s="3"/>
      <c r="D124" s="3"/>
      <c r="E124" s="3"/>
      <c r="F124" s="3"/>
      <c r="G124" s="3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</row>
    <row r="125" spans="1:24" x14ac:dyDescent="0.25">
      <c r="A125" s="3"/>
      <c r="B125" s="3"/>
      <c r="C125" s="3"/>
      <c r="D125" s="3"/>
      <c r="E125" s="3"/>
      <c r="F125" s="3"/>
      <c r="G125" s="3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1:24" x14ac:dyDescent="0.25">
      <c r="A126" s="3"/>
      <c r="B126" s="3"/>
      <c r="C126" s="3"/>
      <c r="D126" s="3"/>
      <c r="E126" s="3"/>
      <c r="F126" s="3"/>
      <c r="G126" s="3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1:24" x14ac:dyDescent="0.25">
      <c r="A127" s="3"/>
      <c r="B127" s="3"/>
      <c r="C127" s="3"/>
      <c r="D127" s="3"/>
      <c r="E127" s="3"/>
      <c r="F127" s="3"/>
      <c r="G127" s="3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  <row r="128" spans="1:24" x14ac:dyDescent="0.25">
      <c r="A128" s="3"/>
      <c r="B128" s="3"/>
      <c r="C128" s="3"/>
      <c r="D128" s="3"/>
      <c r="E128" s="3"/>
      <c r="F128" s="3"/>
      <c r="G128" s="3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</row>
    <row r="129" spans="1:24" x14ac:dyDescent="0.25">
      <c r="A129" s="3"/>
      <c r="B129" s="3"/>
      <c r="C129" s="3"/>
      <c r="D129" s="3"/>
      <c r="E129" s="3"/>
      <c r="F129" s="3"/>
      <c r="G129" s="3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</row>
    <row r="130" spans="1:24" x14ac:dyDescent="0.25">
      <c r="A130" s="3"/>
      <c r="B130" s="3"/>
      <c r="C130" s="3"/>
      <c r="D130" s="3"/>
      <c r="E130" s="3"/>
      <c r="F130" s="3"/>
      <c r="G130" s="3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1:24" x14ac:dyDescent="0.25">
      <c r="A131" s="3"/>
      <c r="B131" s="3"/>
      <c r="C131" s="3"/>
      <c r="D131" s="3"/>
      <c r="E131" s="3"/>
      <c r="F131" s="3"/>
      <c r="G131" s="3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1:24" x14ac:dyDescent="0.25">
      <c r="A132" s="3"/>
      <c r="B132" s="3"/>
      <c r="C132" s="3"/>
      <c r="D132" s="3"/>
      <c r="E132" s="3"/>
      <c r="F132" s="3"/>
      <c r="G132" s="3"/>
    </row>
    <row r="133" spans="1:24" x14ac:dyDescent="0.25">
      <c r="A133" s="3"/>
      <c r="B133" s="3"/>
      <c r="C133" s="3"/>
      <c r="D133" s="3"/>
      <c r="E133" s="3"/>
      <c r="F133" s="3"/>
      <c r="G133" s="3"/>
    </row>
    <row r="134" spans="1:24" x14ac:dyDescent="0.25">
      <c r="A134" s="3"/>
      <c r="B134" s="3"/>
      <c r="C134" s="3"/>
      <c r="D134" s="3"/>
      <c r="E134" s="3"/>
      <c r="F134" s="3"/>
      <c r="G134" s="3"/>
    </row>
    <row r="135" spans="1:24" x14ac:dyDescent="0.25">
      <c r="A135" s="3"/>
      <c r="B135" s="3"/>
      <c r="C135" s="3"/>
      <c r="D135" s="3"/>
      <c r="E135" s="3"/>
      <c r="F135" s="3"/>
      <c r="G135" s="3"/>
    </row>
    <row r="136" spans="1:24" x14ac:dyDescent="0.25">
      <c r="A136" s="3"/>
      <c r="B136" s="3"/>
      <c r="C136" s="3"/>
      <c r="D136" s="3"/>
      <c r="E136" s="3"/>
      <c r="F136" s="3"/>
      <c r="G136" s="3"/>
    </row>
    <row r="137" spans="1:24" x14ac:dyDescent="0.25">
      <c r="A137" s="3"/>
      <c r="B137" s="3"/>
      <c r="C137" s="3"/>
      <c r="D137" s="3"/>
      <c r="E137" s="3"/>
      <c r="F137" s="3"/>
      <c r="G137" s="3"/>
    </row>
    <row r="138" spans="1:24" x14ac:dyDescent="0.25">
      <c r="A138" s="3"/>
      <c r="B138" s="3"/>
      <c r="C138" s="3"/>
      <c r="D138" s="3"/>
      <c r="E138" s="3"/>
      <c r="F138" s="3"/>
      <c r="G138" s="3"/>
    </row>
    <row r="139" spans="1:24" x14ac:dyDescent="0.25">
      <c r="A139" s="3"/>
      <c r="B139" s="3"/>
      <c r="C139" s="3"/>
      <c r="D139" s="3"/>
      <c r="E139" s="3"/>
      <c r="F139" s="3"/>
      <c r="G139" s="3"/>
    </row>
    <row r="140" spans="1:24" x14ac:dyDescent="0.25">
      <c r="A140" s="3"/>
      <c r="B140" s="3"/>
      <c r="C140" s="3"/>
      <c r="D140" s="3"/>
      <c r="E140" s="3"/>
      <c r="F140" s="3"/>
      <c r="G140" s="3"/>
    </row>
    <row r="141" spans="1:24" x14ac:dyDescent="0.25">
      <c r="A141" s="3"/>
      <c r="B141" s="3"/>
      <c r="C141" s="3"/>
      <c r="D141" s="3"/>
      <c r="E141" s="3"/>
      <c r="F141" s="3"/>
      <c r="G141" s="3"/>
    </row>
    <row r="142" spans="1:24" x14ac:dyDescent="0.25">
      <c r="A142" s="3"/>
      <c r="B142" s="3"/>
      <c r="C142" s="3"/>
      <c r="D142" s="3"/>
      <c r="E142" s="3"/>
      <c r="F142" s="3"/>
      <c r="G142" s="3"/>
    </row>
    <row r="143" spans="1:24" x14ac:dyDescent="0.25">
      <c r="A143" s="3"/>
      <c r="B143" s="3"/>
      <c r="C143" s="3"/>
      <c r="D143" s="3"/>
      <c r="E143" s="3"/>
      <c r="F143" s="3"/>
      <c r="G143" s="3"/>
    </row>
    <row r="144" spans="1:24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</row>
    <row r="181" spans="1:7" x14ac:dyDescent="0.25">
      <c r="A181" s="3"/>
      <c r="B181" s="3"/>
      <c r="C181" s="3"/>
      <c r="D181" s="3"/>
    </row>
    <row r="182" spans="1:7" x14ac:dyDescent="0.25">
      <c r="A182" s="3"/>
      <c r="B182" s="3"/>
      <c r="C182" s="3"/>
      <c r="D182" s="3"/>
    </row>
    <row r="183" spans="1:7" x14ac:dyDescent="0.25">
      <c r="A183" s="3"/>
      <c r="B183" s="3"/>
      <c r="C183" s="3"/>
      <c r="D183" s="3"/>
    </row>
    <row r="184" spans="1:7" x14ac:dyDescent="0.25">
      <c r="A184" s="3"/>
      <c r="B184" s="3"/>
      <c r="C184" s="3"/>
      <c r="D184" s="3"/>
    </row>
    <row r="185" spans="1:7" x14ac:dyDescent="0.25">
      <c r="A185" s="3"/>
      <c r="B185" s="3"/>
      <c r="C185" s="3"/>
      <c r="D185" s="3"/>
    </row>
    <row r="186" spans="1:7" x14ac:dyDescent="0.25">
      <c r="A186" s="3"/>
      <c r="B186" s="3"/>
      <c r="C186" s="3"/>
      <c r="D186" s="3"/>
    </row>
    <row r="187" spans="1:7" x14ac:dyDescent="0.25">
      <c r="A187" s="3"/>
      <c r="B187" s="3"/>
      <c r="C187" s="3"/>
      <c r="D187" s="3"/>
    </row>
  </sheetData>
  <mergeCells count="8">
    <mergeCell ref="B30:C30"/>
    <mergeCell ref="B4:C4"/>
    <mergeCell ref="F4:G4"/>
    <mergeCell ref="B17:C17"/>
    <mergeCell ref="B29:C29"/>
    <mergeCell ref="B5:C5"/>
    <mergeCell ref="F5:G5"/>
    <mergeCell ref="B18:C1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Home</vt:lpstr>
      <vt:lpstr>Weights</vt:lpstr>
      <vt:lpstr>Scores A</vt:lpstr>
      <vt:lpstr>Scores B</vt:lpstr>
      <vt:lpstr>Scores C</vt:lpstr>
      <vt:lpstr>Scores D</vt:lpstr>
      <vt:lpstr>Scores E </vt:lpstr>
      <vt:lpstr>Scores F</vt:lpstr>
      <vt:lpstr>Scores G</vt:lpstr>
      <vt:lpstr>Performance Scores</vt:lpstr>
      <vt:lpstr>Passport - KPIs</vt:lpstr>
      <vt:lpstr>Label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Moro</dc:creator>
  <cp:lastModifiedBy>Paola Borgaro</cp:lastModifiedBy>
  <dcterms:created xsi:type="dcterms:W3CDTF">2018-10-02T14:04:15Z</dcterms:created>
  <dcterms:modified xsi:type="dcterms:W3CDTF">2019-10-22T11:01:05Z</dcterms:modified>
</cp:coreProperties>
</file>