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Paola iiSBE\MED\WP 3\Final version SBTool e SNTool\"/>
    </mc:Choice>
  </mc:AlternateContent>
  <xr:revisionPtr revIDLastSave="0" documentId="13_ncr:1_{FE92F43D-EBDA-4698-BC67-A11643459CF9}" xr6:coauthVersionLast="45" xr6:coauthVersionMax="45" xr10:uidLastSave="{00000000-0000-0000-0000-000000000000}"/>
  <bookViews>
    <workbookView xWindow="-120" yWindow="-120" windowWidth="20730" windowHeight="11160" tabRatio="718" activeTab="1" xr2:uid="{00000000-000D-0000-FFFF-FFFF00000000}"/>
  </bookViews>
  <sheets>
    <sheet name="Home" sheetId="3" r:id="rId1"/>
    <sheet name="Weights" sheetId="2" r:id="rId2"/>
    <sheet name="Scores B" sheetId="1" r:id="rId3"/>
    <sheet name="Scores C" sheetId="7" r:id="rId4"/>
    <sheet name="Scores D" sheetId="8" r:id="rId5"/>
    <sheet name="Scores G" sheetId="9" r:id="rId6"/>
    <sheet name="Performance Scores" sheetId="13" r:id="rId7"/>
    <sheet name="Passport - KPIs" sheetId="11" r:id="rId8"/>
    <sheet name="Label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9" l="1"/>
  <c r="B5" i="9"/>
  <c r="B18" i="8"/>
  <c r="F5" i="8"/>
  <c r="B5" i="8"/>
  <c r="J5" i="7"/>
  <c r="F5" i="7"/>
  <c r="B5" i="7"/>
  <c r="F30" i="1"/>
  <c r="B30" i="1"/>
  <c r="J18" i="1"/>
  <c r="F18" i="1"/>
  <c r="B18" i="1"/>
  <c r="J5" i="1"/>
  <c r="F5" i="1"/>
  <c r="B5" i="1"/>
  <c r="F7" i="8"/>
  <c r="F7" i="9"/>
  <c r="B7" i="9"/>
  <c r="C29" i="13" s="1"/>
  <c r="B20" i="8"/>
  <c r="B21" i="8" s="1"/>
  <c r="C25" i="13" s="1"/>
  <c r="B7" i="8"/>
  <c r="J7" i="7"/>
  <c r="F7" i="7"/>
  <c r="B7" i="7"/>
  <c r="B8" i="7" s="1"/>
  <c r="C16" i="13" s="1"/>
  <c r="C15" i="13" s="1"/>
  <c r="D4" i="14" s="1"/>
  <c r="C12" i="14" s="1"/>
  <c r="F32" i="1"/>
  <c r="B32" i="1"/>
  <c r="J20" i="1"/>
  <c r="F20" i="1"/>
  <c r="B20" i="1"/>
  <c r="J7" i="1"/>
  <c r="F7" i="1"/>
  <c r="B7" i="1"/>
  <c r="C5" i="13" s="1"/>
  <c r="D24" i="11"/>
  <c r="D23" i="11"/>
  <c r="J44" i="2"/>
  <c r="F8" i="9"/>
  <c r="J40" i="2"/>
  <c r="J39" i="2"/>
  <c r="F7" i="2" s="1"/>
  <c r="E6" i="14" s="1"/>
  <c r="J34" i="2"/>
  <c r="J45" i="2" s="1"/>
  <c r="J37" i="2"/>
  <c r="J28" i="2"/>
  <c r="F8" i="7"/>
  <c r="J8" i="7"/>
  <c r="J30" i="2"/>
  <c r="F8" i="1"/>
  <c r="J16" i="2"/>
  <c r="J23" i="2"/>
  <c r="J25" i="2"/>
  <c r="B14" i="14"/>
  <c r="B13" i="14"/>
  <c r="B12" i="14"/>
  <c r="B11" i="14"/>
  <c r="G24" i="2"/>
  <c r="H24" i="2"/>
  <c r="G17" i="2"/>
  <c r="H17" i="2" s="1"/>
  <c r="G18" i="2"/>
  <c r="H18" i="2"/>
  <c r="G19" i="2"/>
  <c r="H19" i="2" s="1"/>
  <c r="H20" i="2"/>
  <c r="G21" i="2"/>
  <c r="H21" i="2" s="1"/>
  <c r="G22" i="2"/>
  <c r="H22" i="2"/>
  <c r="G26" i="2"/>
  <c r="H26" i="2" s="1"/>
  <c r="G29" i="2"/>
  <c r="H29" i="2"/>
  <c r="G31" i="2"/>
  <c r="H31" i="2" s="1"/>
  <c r="G32" i="2"/>
  <c r="H32" i="2"/>
  <c r="G35" i="2"/>
  <c r="H35" i="2" s="1"/>
  <c r="G36" i="2"/>
  <c r="H36" i="2"/>
  <c r="G38" i="2"/>
  <c r="H38" i="2" s="1"/>
  <c r="G41" i="2"/>
  <c r="H41" i="2"/>
  <c r="G42" i="2"/>
  <c r="H42" i="2" s="1"/>
  <c r="C6" i="14"/>
  <c r="C5" i="14"/>
  <c r="C4" i="14"/>
  <c r="C3" i="14"/>
  <c r="C30" i="13"/>
  <c r="C20" i="13"/>
  <c r="C19" i="13"/>
  <c r="E30" i="11"/>
  <c r="D30" i="11"/>
  <c r="E29" i="11"/>
  <c r="D29" i="11"/>
  <c r="D26" i="11"/>
  <c r="E23" i="11"/>
  <c r="E20" i="11"/>
  <c r="D20" i="11"/>
  <c r="E19" i="11"/>
  <c r="D19" i="11"/>
  <c r="E17" i="11"/>
  <c r="D17" i="11"/>
  <c r="E14" i="11"/>
  <c r="D14" i="11"/>
  <c r="E12" i="11"/>
  <c r="D12" i="11"/>
  <c r="E10" i="11"/>
  <c r="D10" i="11"/>
  <c r="E9" i="11"/>
  <c r="D9" i="11"/>
  <c r="E8" i="11"/>
  <c r="D8" i="11"/>
  <c r="E7" i="11"/>
  <c r="D7" i="11"/>
  <c r="E6" i="11"/>
  <c r="D6" i="11"/>
  <c r="E5" i="11"/>
  <c r="D5" i="11"/>
  <c r="F13" i="9"/>
  <c r="B13" i="9"/>
  <c r="F11" i="9"/>
  <c r="B11" i="9"/>
  <c r="F8" i="8"/>
  <c r="C24" i="13"/>
  <c r="F11" i="8"/>
  <c r="B24" i="8"/>
  <c r="F13" i="8"/>
  <c r="B26" i="8"/>
  <c r="B13" i="8"/>
  <c r="B11" i="8"/>
  <c r="B8" i="8"/>
  <c r="C22" i="13" s="1"/>
  <c r="J13" i="7"/>
  <c r="F13" i="7"/>
  <c r="B13" i="7"/>
  <c r="J11" i="7"/>
  <c r="F11" i="7"/>
  <c r="B11" i="7"/>
  <c r="C12" i="13"/>
  <c r="J21" i="1"/>
  <c r="F38" i="1"/>
  <c r="B38" i="1"/>
  <c r="J26" i="1"/>
  <c r="F36" i="1"/>
  <c r="B36" i="1"/>
  <c r="J24" i="1"/>
  <c r="F33" i="1"/>
  <c r="F26" i="1"/>
  <c r="B26" i="1"/>
  <c r="F24" i="1"/>
  <c r="B24" i="1"/>
  <c r="F21" i="1"/>
  <c r="C8" i="13"/>
  <c r="J13" i="1"/>
  <c r="J11" i="1"/>
  <c r="J8" i="1"/>
  <c r="F13" i="1"/>
  <c r="F11" i="1"/>
  <c r="C6" i="13"/>
  <c r="B11" i="1"/>
  <c r="B13" i="1"/>
  <c r="C23" i="13"/>
  <c r="C14" i="13"/>
  <c r="C7" i="13"/>
  <c r="B33" i="1"/>
  <c r="C11" i="13" s="1"/>
  <c r="C10" i="13"/>
  <c r="C9" i="13"/>
  <c r="B8" i="1"/>
  <c r="C4" i="13" s="1"/>
  <c r="B21" i="1"/>
  <c r="C13" i="13"/>
  <c r="J33" i="2"/>
  <c r="F6" i="2"/>
  <c r="E5" i="14" s="1"/>
  <c r="J15" i="2"/>
  <c r="F4" i="2"/>
  <c r="E3" i="14" s="1"/>
  <c r="C18" i="13"/>
  <c r="J27" i="2"/>
  <c r="F5" i="2"/>
  <c r="E4" i="14"/>
  <c r="J46" i="2"/>
  <c r="I32" i="2" l="1"/>
  <c r="I21" i="2"/>
  <c r="C3" i="13"/>
  <c r="D3" i="14" s="1"/>
  <c r="C21" i="13"/>
  <c r="D5" i="14" s="1"/>
  <c r="C13" i="14" s="1"/>
  <c r="I42" i="2"/>
  <c r="I26" i="2"/>
  <c r="I25" i="2" s="1"/>
  <c r="I17" i="2"/>
  <c r="H44" i="2"/>
  <c r="I31" i="2"/>
  <c r="I30" i="2" s="1"/>
  <c r="I19" i="2"/>
  <c r="I24" i="2"/>
  <c r="I23" i="2" s="1"/>
  <c r="I35" i="2"/>
  <c r="B8" i="9"/>
  <c r="C28" i="13" s="1"/>
  <c r="C27" i="13" s="1"/>
  <c r="D6" i="14" s="1"/>
  <c r="C14" i="14" s="1"/>
  <c r="F8" i="2"/>
  <c r="C17" i="13"/>
  <c r="C26" i="13"/>
  <c r="C11" i="14" l="1"/>
  <c r="D7" i="14"/>
  <c r="I34" i="2"/>
  <c r="I33" i="2" s="1"/>
  <c r="E6" i="2" s="1"/>
  <c r="I29" i="2"/>
  <c r="I28" i="2" s="1"/>
  <c r="I27" i="2" s="1"/>
  <c r="E5" i="2" s="1"/>
  <c r="I41" i="2"/>
  <c r="I40" i="2" s="1"/>
  <c r="I36" i="2"/>
  <c r="I20" i="2"/>
  <c r="I22" i="2"/>
  <c r="I18" i="2"/>
  <c r="I16" i="2" s="1"/>
  <c r="I15" i="2" s="1"/>
  <c r="E4" i="2" s="1"/>
  <c r="I38" i="2"/>
  <c r="I37" i="2" s="1"/>
  <c r="I39" i="2" l="1"/>
  <c r="I45" i="2"/>
  <c r="I44" i="2"/>
  <c r="I46" i="2" l="1"/>
  <c r="E7" i="2"/>
  <c r="E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Moro</author>
  </authors>
  <commentList>
    <comment ref="K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Andrea Moro: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<sst xmlns="http://schemas.openxmlformats.org/spreadsheetml/2006/main" count="508" uniqueCount="185">
  <si>
    <t>Score</t>
  </si>
  <si>
    <t>Indicator</t>
  </si>
  <si>
    <t>Negative</t>
  </si>
  <si>
    <t>Minimum</t>
  </si>
  <si>
    <t>Good</t>
  </si>
  <si>
    <t>Best</t>
  </si>
  <si>
    <t>Benchmark</t>
  </si>
  <si>
    <t>B3.5</t>
  </si>
  <si>
    <t>Extent of potential effect (1 to 5 points)</t>
  </si>
  <si>
    <t>Duration of the potential effect (1 to 5 points)</t>
  </si>
  <si>
    <t>Intensity of the potential effect (1 to 3 points)</t>
  </si>
  <si>
    <t>Weight</t>
  </si>
  <si>
    <t>B1</t>
  </si>
  <si>
    <t>Total life cycle non renewable energy</t>
  </si>
  <si>
    <t>B1.1</t>
  </si>
  <si>
    <t>B1.2</t>
  </si>
  <si>
    <t>Primary energy demand</t>
  </si>
  <si>
    <t>B</t>
  </si>
  <si>
    <t>Energy and Resource Consumption</t>
  </si>
  <si>
    <t>Delivered thermal energy demand</t>
  </si>
  <si>
    <t>B1.3</t>
  </si>
  <si>
    <t>Delivered electric energy demand</t>
  </si>
  <si>
    <t>B1.6</t>
  </si>
  <si>
    <t>Energy from renewable sources in total thermal energy consumtion</t>
  </si>
  <si>
    <t>Embodied non-renewable primary energy</t>
  </si>
  <si>
    <t>B3</t>
  </si>
  <si>
    <t>Recycled materials</t>
  </si>
  <si>
    <t>B4</t>
  </si>
  <si>
    <t>C1</t>
  </si>
  <si>
    <t>C1.3</t>
  </si>
  <si>
    <t>Global Warming Potential</t>
  </si>
  <si>
    <t>C3</t>
  </si>
  <si>
    <t>C3.1</t>
  </si>
  <si>
    <t>Construction and demolition waste</t>
  </si>
  <si>
    <t>C3.2</t>
  </si>
  <si>
    <t>Solid waste from building operation</t>
  </si>
  <si>
    <t>D1</t>
  </si>
  <si>
    <t>D1.4</t>
  </si>
  <si>
    <t>TVOC concentration in indoor air</t>
  </si>
  <si>
    <t>D2.2</t>
  </si>
  <si>
    <t>D2</t>
  </si>
  <si>
    <t>Thermal comfort index</t>
  </si>
  <si>
    <t>G1</t>
  </si>
  <si>
    <t>G1.4</t>
  </si>
  <si>
    <t>Use stage energy cost</t>
  </si>
  <si>
    <t>G1.5</t>
  </si>
  <si>
    <t>Use stage water cost</t>
  </si>
  <si>
    <t>B1.11</t>
  </si>
  <si>
    <t>Use of materials</t>
  </si>
  <si>
    <t>Use of potable water, stormwater and greywater</t>
  </si>
  <si>
    <t>Greenhouse Gas Emissions</t>
  </si>
  <si>
    <t>Solid and Liquid Wastes</t>
  </si>
  <si>
    <t>C</t>
  </si>
  <si>
    <t>Environmental Loadings</t>
  </si>
  <si>
    <t>D</t>
  </si>
  <si>
    <t>Indoor Environmental Quality</t>
  </si>
  <si>
    <t>Indoor Air Quality and Ventilation</t>
  </si>
  <si>
    <t>Air Temperature and Relative humidity</t>
  </si>
  <si>
    <t>Cost and Economic Aspects</t>
  </si>
  <si>
    <t>G</t>
  </si>
  <si>
    <t>Cost and Economics</t>
  </si>
  <si>
    <t>Energy and Resources Consumption</t>
  </si>
  <si>
    <t>Code</t>
  </si>
  <si>
    <t>Name</t>
  </si>
  <si>
    <t>Issue</t>
  </si>
  <si>
    <t>TOT</t>
  </si>
  <si>
    <t>kWh/m2/y</t>
  </si>
  <si>
    <t>B1.5</t>
  </si>
  <si>
    <t>%</t>
  </si>
  <si>
    <t>Energy from renewable sources in total thermal energy consumption</t>
  </si>
  <si>
    <t>Energy from renewable sources in total electric energy consumption</t>
  </si>
  <si>
    <t>Embodied non renewable primary energy</t>
  </si>
  <si>
    <t>MJ/m2</t>
  </si>
  <si>
    <t>Recicled materials</t>
  </si>
  <si>
    <t>m3/occupant/year</t>
  </si>
  <si>
    <t>Kg CO2 eq/m2/year</t>
  </si>
  <si>
    <t>Kg/m2</t>
  </si>
  <si>
    <t>Solid wase from building operation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</si>
  <si>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g/m3</t>
    </r>
  </si>
  <si>
    <t>Thermal comfor tindex</t>
  </si>
  <si>
    <t>euro/m2/year</t>
  </si>
  <si>
    <t>Value</t>
  </si>
  <si>
    <t>Unit</t>
  </si>
  <si>
    <t>Energy from renewable sources in total electric energy consumtion</t>
  </si>
  <si>
    <t>Weighted S</t>
  </si>
  <si>
    <t>Categories</t>
  </si>
  <si>
    <t>Issues</t>
  </si>
  <si>
    <t>TOTAL BUILDING SCORE</t>
  </si>
  <si>
    <t>ISSUE</t>
  </si>
  <si>
    <t>Elaborated by</t>
  </si>
  <si>
    <t xml:space="preserve">Version </t>
  </si>
  <si>
    <t>Building</t>
  </si>
  <si>
    <t>Site</t>
  </si>
  <si>
    <t>Neighborhood</t>
  </si>
  <si>
    <t>Global</t>
  </si>
  <si>
    <t>Duration of the potential effect</t>
  </si>
  <si>
    <t>1 to 3 years</t>
  </si>
  <si>
    <t>3 to 10 years</t>
  </si>
  <si>
    <t>10-30 years</t>
  </si>
  <si>
    <t>30 to 75 years</t>
  </si>
  <si>
    <t>&gt;75 years</t>
  </si>
  <si>
    <t>Intensity of the potential effect</t>
  </si>
  <si>
    <t>Moderate</t>
  </si>
  <si>
    <t>Minor</t>
  </si>
  <si>
    <t>Major</t>
  </si>
  <si>
    <t>Extent of the potential effect</t>
  </si>
  <si>
    <t>GOOD</t>
  </si>
  <si>
    <t>MINIMUM</t>
  </si>
  <si>
    <t>NEGATIVE</t>
  </si>
  <si>
    <t>PASS</t>
  </si>
  <si>
    <t>EXCELLENT</t>
  </si>
  <si>
    <t>CESBA BUILDING PASSPORT</t>
  </si>
  <si>
    <t>Assign the weight factor to Issues</t>
  </si>
  <si>
    <t>Note: fill only the yellow cells</t>
  </si>
  <si>
    <t>Input bechmarks in the yellow cells. Values for score 5,3 and -1 are automatically calculated</t>
  </si>
  <si>
    <t>STEPS</t>
  </si>
  <si>
    <t>No input here. The KPIs values are showed.</t>
  </si>
  <si>
    <t>No input here. Scores of criteria, categories and issues are showed</t>
  </si>
  <si>
    <t>No input here. Total score and level of performance reached are showed.</t>
  </si>
  <si>
    <t>STEP 1</t>
  </si>
  <si>
    <t>STEP 2</t>
  </si>
  <si>
    <t>Input the indicators' value in the green cells. The score is automatilcally calculated.</t>
  </si>
  <si>
    <t>STEP 5</t>
  </si>
  <si>
    <t>STEP 4</t>
  </si>
  <si>
    <t>PERFORMANCE SCORES</t>
  </si>
  <si>
    <t>Indicator value</t>
  </si>
  <si>
    <t>Potable water consumption for indoor uses</t>
  </si>
  <si>
    <t>D1.10</t>
  </si>
  <si>
    <t>Ventilation rate</t>
  </si>
  <si>
    <t>STEP 3</t>
  </si>
  <si>
    <t>PPD - %</t>
  </si>
  <si>
    <t>l/s/m2</t>
  </si>
  <si>
    <t>Weighted Score</t>
  </si>
  <si>
    <t>BEST</t>
  </si>
  <si>
    <t>Author: Andrea Moro</t>
  </si>
  <si>
    <t>Date 31.10.18</t>
  </si>
  <si>
    <r>
      <t xml:space="preserve">CESBA KPIs </t>
    </r>
    <r>
      <rPr>
        <b/>
        <sz val="22"/>
        <color theme="9" tint="-0.249977111117893"/>
        <rFont val="Calibri"/>
        <family val="2"/>
        <scheme val="minor"/>
      </rPr>
      <t>SBTool</t>
    </r>
  </si>
  <si>
    <t>Set the weight of criteria</t>
  </si>
  <si>
    <t>using the CESBA Key Performance Indicators.</t>
  </si>
  <si>
    <t>This tool allows to calculate the performance of a building</t>
  </si>
  <si>
    <t>The tool represents the minimum version of the CESBA SBTool.</t>
  </si>
  <si>
    <t>Check: all sums must be 100%</t>
  </si>
  <si>
    <t>STEP 2*</t>
  </si>
  <si>
    <t>Assign the weight factors Extend, Duration and Intensity of the potential effect to criteria</t>
  </si>
  <si>
    <t>STEP 3**</t>
  </si>
  <si>
    <t>For each criterion, set its weight in percentage (column J, yellow cell).</t>
  </si>
  <si>
    <t>You can take the values indicated in "Suggested weight" or modify it.</t>
  </si>
  <si>
    <t>*Extent, Duration and Intensity values are described below</t>
  </si>
  <si>
    <t>** The tool uses the weights set of Column J for agregating the scores</t>
  </si>
  <si>
    <r>
      <t xml:space="preserve">Weight
</t>
    </r>
    <r>
      <rPr>
        <b/>
        <sz val="9"/>
        <color theme="1"/>
        <rFont val="Calibri"/>
        <family val="2"/>
        <scheme val="minor"/>
      </rPr>
      <t>(set zero if not applicable)</t>
    </r>
  </si>
  <si>
    <t>Suggested Weight</t>
  </si>
  <si>
    <t>CATEGORIES AND CRITERIA WEIGHTS</t>
  </si>
  <si>
    <t xml:space="preserve">     Check: all sums must be 100%</t>
  </si>
  <si>
    <t>FAIRLY GOOD</t>
  </si>
  <si>
    <t>Sheet "Weights"</t>
  </si>
  <si>
    <t>Assign weight factors "Extent, Duration and Intensity of the potential effect" to criteria</t>
  </si>
  <si>
    <t>Sheet "Scores B,C,D,G"</t>
  </si>
  <si>
    <t>Sheet "Passport - KPIs"</t>
  </si>
  <si>
    <t>Sheet "Scores"</t>
  </si>
  <si>
    <t>Sheet "Label"</t>
  </si>
  <si>
    <t xml:space="preserve">and green cells </t>
  </si>
  <si>
    <t>ISSUES WEIGHT</t>
  </si>
  <si>
    <t xml:space="preserve">Suggested Weight </t>
  </si>
  <si>
    <t>Weight
(from STEP3)</t>
  </si>
  <si>
    <t>Issue Weighting Factor</t>
  </si>
  <si>
    <t>Weighting factor</t>
  </si>
  <si>
    <t>Weighting factor
(1 to 3 points)</t>
  </si>
  <si>
    <t>Primary energy demand per internal useful floor area per year</t>
  </si>
  <si>
    <t>Delivered thermal energy demand per internal useful floor area per year</t>
  </si>
  <si>
    <t>Delivered electric energy demand per internal useful floor area per year</t>
  </si>
  <si>
    <t>Share of renewable energy in final thermal energy consumptions</t>
  </si>
  <si>
    <t>Share of renewable energy in final electric energy consumption</t>
  </si>
  <si>
    <t>Embodied primary non-renewable energy</t>
  </si>
  <si>
    <t>Weight of recycled materials on total weight of materials</t>
  </si>
  <si>
    <t>B4.5</t>
  </si>
  <si>
    <t>Potable water consumption per occupant per year</t>
  </si>
  <si>
    <t>CO2 equivalent emissions per internal useful floor area per year</t>
  </si>
  <si>
    <t>Weight of waste and materials generated per 1 m2 of useful floor area demolished or constructed</t>
  </si>
  <si>
    <t>Ventilation rate normalized per useful floor area</t>
  </si>
  <si>
    <t>Predicted Percentage Dissatisfied (PPD)</t>
  </si>
  <si>
    <t>Energy annual cost per usable floor area</t>
  </si>
  <si>
    <t>Water annual cost per usable floor area</t>
  </si>
  <si>
    <t>Ratio of the number of collectable solid waste categories within a 100 m distance from the building’s entrance to the reference solid waste categories</t>
  </si>
  <si>
    <t>1.2</t>
  </si>
  <si>
    <t>Urban/Region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</si>
</sst>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22"/>
      <color rgb="FF0066CC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7">
    <xf numFmtId="0" fontId="0" fillId="0" borderId="0" xfId="0"/>
    <xf numFmtId="164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9" fontId="0" fillId="0" borderId="0" xfId="0" applyNumberFormat="1" applyFill="1" applyBorder="1"/>
    <xf numFmtId="2" fontId="0" fillId="0" borderId="0" xfId="0" applyNumberFormat="1" applyFill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Font="1" applyFill="1" applyBorder="1"/>
    <xf numFmtId="164" fontId="1" fillId="0" borderId="0" xfId="0" applyNumberFormat="1" applyFont="1" applyFill="1" applyBorder="1"/>
    <xf numFmtId="164" fontId="8" fillId="0" borderId="0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/>
    <xf numFmtId="0" fontId="0" fillId="8" borderId="0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 wrapText="1"/>
    </xf>
    <xf numFmtId="0" fontId="0" fillId="6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9" borderId="21" xfId="1" applyNumberFormat="1" applyFont="1" applyFill="1" applyBorder="1" applyAlignment="1">
      <alignment horizontal="center"/>
    </xf>
    <xf numFmtId="165" fontId="0" fillId="6" borderId="12" xfId="1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 vertical="center"/>
    </xf>
    <xf numFmtId="165" fontId="7" fillId="4" borderId="21" xfId="1" applyNumberFormat="1" applyFont="1" applyFill="1" applyBorder="1" applyAlignment="1">
      <alignment horizontal="center"/>
    </xf>
    <xf numFmtId="165" fontId="7" fillId="4" borderId="12" xfId="1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165" fontId="3" fillId="3" borderId="21" xfId="1" applyNumberFormat="1" applyFont="1" applyFill="1" applyBorder="1" applyAlignment="1">
      <alignment horizontal="center"/>
    </xf>
    <xf numFmtId="165" fontId="3" fillId="3" borderId="12" xfId="1" applyNumberFormat="1" applyFont="1" applyFill="1" applyBorder="1" applyAlignment="1">
      <alignment horizontal="center"/>
    </xf>
    <xf numFmtId="165" fontId="3" fillId="3" borderId="21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165" fontId="7" fillId="4" borderId="12" xfId="0" applyNumberFormat="1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0" fillId="4" borderId="18" xfId="0" applyFill="1" applyBorder="1"/>
    <xf numFmtId="0" fontId="6" fillId="4" borderId="16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0" xfId="0" applyFill="1" applyBorder="1"/>
    <xf numFmtId="165" fontId="0" fillId="7" borderId="0" xfId="0" applyNumberFormat="1" applyFill="1" applyBorder="1"/>
    <xf numFmtId="165" fontId="0" fillId="7" borderId="17" xfId="0" applyNumberFormat="1" applyFill="1" applyBorder="1"/>
    <xf numFmtId="0" fontId="0" fillId="7" borderId="18" xfId="0" applyFill="1" applyBorder="1"/>
    <xf numFmtId="0" fontId="0" fillId="7" borderId="19" xfId="0" applyFill="1" applyBorder="1"/>
    <xf numFmtId="165" fontId="0" fillId="7" borderId="19" xfId="0" applyNumberFormat="1" applyFill="1" applyBorder="1"/>
    <xf numFmtId="165" fontId="0" fillId="7" borderId="20" xfId="0" applyNumberFormat="1" applyFill="1" applyBorder="1"/>
    <xf numFmtId="0" fontId="0" fillId="7" borderId="0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5" xfId="0" applyFill="1" applyBorder="1" applyAlignment="1">
      <alignment horizontal="right"/>
    </xf>
    <xf numFmtId="0" fontId="0" fillId="8" borderId="0" xfId="0" applyFill="1"/>
    <xf numFmtId="0" fontId="12" fillId="8" borderId="1" xfId="0" applyFont="1" applyFill="1" applyBorder="1"/>
    <xf numFmtId="164" fontId="12" fillId="8" borderId="1" xfId="0" applyNumberFormat="1" applyFont="1" applyFill="1" applyBorder="1" applyAlignment="1">
      <alignment horizontal="center"/>
    </xf>
    <xf numFmtId="9" fontId="12" fillId="8" borderId="1" xfId="0" applyNumberFormat="1" applyFont="1" applyFill="1" applyBorder="1" applyAlignment="1">
      <alignment horizontal="center"/>
    </xf>
    <xf numFmtId="0" fontId="5" fillId="8" borderId="16" xfId="0" applyFont="1" applyFill="1" applyBorder="1"/>
    <xf numFmtId="0" fontId="12" fillId="2" borderId="1" xfId="0" applyFont="1" applyFill="1" applyBorder="1"/>
    <xf numFmtId="0" fontId="0" fillId="8" borderId="13" xfId="0" applyFill="1" applyBorder="1"/>
    <xf numFmtId="164" fontId="5" fillId="8" borderId="17" xfId="0" applyNumberFormat="1" applyFont="1" applyFill="1" applyBorder="1"/>
    <xf numFmtId="0" fontId="5" fillId="8" borderId="17" xfId="0" applyFont="1" applyFill="1" applyBorder="1"/>
    <xf numFmtId="0" fontId="15" fillId="12" borderId="16" xfId="0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0" fontId="15" fillId="13" borderId="16" xfId="0" applyFont="1" applyFill="1" applyBorder="1" applyAlignment="1">
      <alignment horizontal="center"/>
    </xf>
    <xf numFmtId="0" fontId="17" fillId="13" borderId="16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2" fillId="16" borderId="16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18" fillId="11" borderId="16" xfId="0" applyFont="1" applyFill="1" applyBorder="1" applyAlignment="1">
      <alignment horizontal="center"/>
    </xf>
    <xf numFmtId="0" fontId="15" fillId="10" borderId="16" xfId="0" applyFont="1" applyFill="1" applyBorder="1" applyAlignment="1">
      <alignment horizontal="center"/>
    </xf>
    <xf numFmtId="0" fontId="18" fillId="10" borderId="16" xfId="0" applyFont="1" applyFill="1" applyBorder="1" applyAlignment="1">
      <alignment horizontal="center"/>
    </xf>
    <xf numFmtId="0" fontId="1" fillId="12" borderId="17" xfId="0" applyFont="1" applyFill="1" applyBorder="1"/>
    <xf numFmtId="0" fontId="1" fillId="12" borderId="17" xfId="0" applyFont="1" applyFill="1" applyBorder="1" applyAlignment="1">
      <alignment horizontal="center"/>
    </xf>
    <xf numFmtId="0" fontId="1" fillId="13" borderId="17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/>
    </xf>
    <xf numFmtId="0" fontId="1" fillId="17" borderId="17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18" xfId="0" applyFill="1" applyBorder="1"/>
    <xf numFmtId="0" fontId="1" fillId="2" borderId="20" xfId="0" applyFont="1" applyFill="1" applyBorder="1"/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vertical="center"/>
    </xf>
    <xf numFmtId="165" fontId="0" fillId="8" borderId="0" xfId="0" applyNumberFormat="1" applyFill="1"/>
    <xf numFmtId="165" fontId="0" fillId="8" borderId="0" xfId="1" applyNumberFormat="1" applyFont="1" applyFill="1"/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5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8" borderId="0" xfId="0" applyFont="1" applyFill="1" applyBorder="1"/>
    <xf numFmtId="0" fontId="0" fillId="8" borderId="17" xfId="0" applyFill="1" applyBorder="1" applyAlignment="1">
      <alignment horizontal="center"/>
    </xf>
    <xf numFmtId="0" fontId="0" fillId="8" borderId="16" xfId="0" quotePrefix="1" applyFill="1" applyBorder="1"/>
    <xf numFmtId="0" fontId="0" fillId="8" borderId="2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9" fontId="0" fillId="8" borderId="0" xfId="0" applyNumberFormat="1" applyFill="1"/>
    <xf numFmtId="2" fontId="0" fillId="8" borderId="0" xfId="0" applyNumberFormat="1" applyFill="1"/>
    <xf numFmtId="0" fontId="1" fillId="8" borderId="0" xfId="0" applyFont="1" applyFill="1" applyBorder="1" applyAlignment="1">
      <alignment vertical="center"/>
    </xf>
    <xf numFmtId="0" fontId="0" fillId="8" borderId="0" xfId="0" applyFont="1" applyFill="1" applyBorder="1"/>
    <xf numFmtId="164" fontId="1" fillId="8" borderId="0" xfId="0" applyNumberFormat="1" applyFont="1" applyFill="1" applyBorder="1"/>
    <xf numFmtId="0" fontId="0" fillId="8" borderId="0" xfId="0" applyFill="1" applyBorder="1" applyAlignment="1">
      <alignment horizontal="right"/>
    </xf>
    <xf numFmtId="164" fontId="0" fillId="8" borderId="0" xfId="0" applyNumberFormat="1" applyFill="1" applyBorder="1" applyAlignment="1">
      <alignment horizontal="center"/>
    </xf>
    <xf numFmtId="9" fontId="0" fillId="8" borderId="0" xfId="0" applyNumberFormat="1" applyFill="1" applyBorder="1"/>
    <xf numFmtId="2" fontId="0" fillId="8" borderId="0" xfId="0" applyNumberFormat="1" applyFill="1" applyBorder="1"/>
    <xf numFmtId="16" fontId="1" fillId="8" borderId="0" xfId="0" applyNumberFormat="1" applyFont="1" applyFill="1" applyBorder="1"/>
    <xf numFmtId="164" fontId="8" fillId="8" borderId="0" xfId="0" applyNumberFormat="1" applyFont="1" applyFill="1" applyBorder="1"/>
    <xf numFmtId="0" fontId="2" fillId="2" borderId="13" xfId="0" applyFont="1" applyFill="1" applyBorder="1"/>
    <xf numFmtId="0" fontId="0" fillId="16" borderId="0" xfId="0" applyFont="1" applyFill="1" applyBorder="1"/>
    <xf numFmtId="0" fontId="1" fillId="8" borderId="5" xfId="0" applyFont="1" applyFill="1" applyBorder="1"/>
    <xf numFmtId="0" fontId="0" fillId="8" borderId="6" xfId="0" applyFont="1" applyFill="1" applyBorder="1"/>
    <xf numFmtId="2" fontId="11" fillId="8" borderId="0" xfId="0" applyNumberFormat="1" applyFont="1" applyFill="1" applyBorder="1"/>
    <xf numFmtId="0" fontId="0" fillId="8" borderId="6" xfId="0" applyFill="1" applyBorder="1"/>
    <xf numFmtId="0" fontId="10" fillId="8" borderId="6" xfId="0" applyFont="1" applyFill="1" applyBorder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horizontal="center" vertical="center" wrapText="1"/>
    </xf>
    <xf numFmtId="0" fontId="7" fillId="8" borderId="0" xfId="0" applyFont="1" applyFill="1" applyBorder="1"/>
    <xf numFmtId="0" fontId="7" fillId="8" borderId="17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7" fillId="2" borderId="17" xfId="0" applyFont="1" applyFill="1" applyBorder="1"/>
    <xf numFmtId="0" fontId="7" fillId="8" borderId="19" xfId="0" applyFont="1" applyFill="1" applyBorder="1"/>
    <xf numFmtId="0" fontId="7" fillId="8" borderId="20" xfId="0" applyFont="1" applyFill="1" applyBorder="1"/>
    <xf numFmtId="0" fontId="2" fillId="4" borderId="13" xfId="0" applyFont="1" applyFill="1" applyBorder="1"/>
    <xf numFmtId="0" fontId="2" fillId="4" borderId="16" xfId="0" applyFont="1" applyFill="1" applyBorder="1"/>
    <xf numFmtId="0" fontId="6" fillId="8" borderId="0" xfId="0" applyFont="1" applyFill="1" applyAlignment="1">
      <alignment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16" fillId="10" borderId="16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6" fillId="18" borderId="1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horizontal="center" vertical="center"/>
    </xf>
    <xf numFmtId="0" fontId="16" fillId="18" borderId="17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/>
    </xf>
    <xf numFmtId="0" fontId="16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/>
    </xf>
    <xf numFmtId="0" fontId="0" fillId="8" borderId="21" xfId="0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24" xfId="0" applyFont="1" applyFill="1" applyBorder="1"/>
    <xf numFmtId="0" fontId="22" fillId="8" borderId="25" xfId="0" applyFont="1" applyFill="1" applyBorder="1" applyAlignment="1">
      <alignment horizontal="center"/>
    </xf>
    <xf numFmtId="0" fontId="22" fillId="6" borderId="23" xfId="0" applyFont="1" applyFill="1" applyBorder="1"/>
    <xf numFmtId="0" fontId="22" fillId="16" borderId="22" xfId="0" applyFont="1" applyFill="1" applyBorder="1"/>
    <xf numFmtId="164" fontId="6" fillId="8" borderId="0" xfId="0" applyNumberFormat="1" applyFont="1" applyFill="1" applyBorder="1"/>
    <xf numFmtId="0" fontId="1" fillId="8" borderId="5" xfId="0" applyFont="1" applyFill="1" applyBorder="1" applyAlignment="1">
      <alignment wrapText="1"/>
    </xf>
    <xf numFmtId="0" fontId="0" fillId="16" borderId="0" xfId="0" applyFont="1" applyFill="1" applyBorder="1" applyAlignment="1">
      <alignment vertical="center"/>
    </xf>
    <xf numFmtId="2" fontId="11" fillId="8" borderId="0" xfId="0" applyNumberFormat="1" applyFont="1" applyFill="1" applyBorder="1" applyAlignment="1">
      <alignment vertical="center"/>
    </xf>
    <xf numFmtId="0" fontId="0" fillId="16" borderId="0" xfId="0" applyFont="1" applyFill="1" applyBorder="1" applyAlignment="1">
      <alignment horizontal="right" vertical="center"/>
    </xf>
    <xf numFmtId="2" fontId="11" fillId="8" borderId="0" xfId="0" applyNumberFormat="1" applyFont="1" applyFill="1" applyBorder="1" applyAlignment="1">
      <alignment horizontal="right" vertical="center"/>
    </xf>
    <xf numFmtId="2" fontId="1" fillId="8" borderId="0" xfId="0" applyNumberFormat="1" applyFont="1" applyFill="1" applyBorder="1" applyAlignment="1">
      <alignment vertical="center"/>
    </xf>
    <xf numFmtId="0" fontId="0" fillId="8" borderId="0" xfId="0" applyFill="1" applyAlignment="1"/>
    <xf numFmtId="165" fontId="1" fillId="8" borderId="0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6" fillId="8" borderId="0" xfId="0" applyFont="1" applyFill="1" applyBorder="1"/>
    <xf numFmtId="0" fontId="1" fillId="2" borderId="21" xfId="0" applyFont="1" applyFill="1" applyBorder="1"/>
    <xf numFmtId="0" fontId="0" fillId="2" borderId="21" xfId="0" applyFill="1" applyBorder="1"/>
    <xf numFmtId="0" fontId="0" fillId="2" borderId="12" xfId="0" applyFill="1" applyBorder="1"/>
    <xf numFmtId="0" fontId="0" fillId="8" borderId="1" xfId="0" applyFill="1" applyBorder="1"/>
    <xf numFmtId="0" fontId="1" fillId="6" borderId="1" xfId="0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9" fontId="6" fillId="8" borderId="1" xfId="1" applyFont="1" applyFill="1" applyBorder="1" applyAlignment="1">
      <alignment horizontal="center"/>
    </xf>
    <xf numFmtId="165" fontId="1" fillId="19" borderId="1" xfId="0" applyNumberFormat="1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28" fillId="0" borderId="11" xfId="0" applyFont="1" applyBorder="1"/>
    <xf numFmtId="0" fontId="0" fillId="0" borderId="21" xfId="0" applyBorder="1"/>
    <xf numFmtId="0" fontId="22" fillId="6" borderId="21" xfId="0" applyFont="1" applyFill="1" applyBorder="1" applyAlignment="1">
      <alignment horizontal="center"/>
    </xf>
    <xf numFmtId="0" fontId="0" fillId="8" borderId="21" xfId="0" applyFill="1" applyBorder="1"/>
    <xf numFmtId="0" fontId="0" fillId="8" borderId="12" xfId="0" applyFill="1" applyBorder="1"/>
    <xf numFmtId="0" fontId="22" fillId="6" borderId="1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25" fillId="8" borderId="0" xfId="0" applyFont="1" applyFill="1" applyBorder="1" applyAlignment="1">
      <alignment horizontal="left"/>
    </xf>
    <xf numFmtId="0" fontId="25" fillId="8" borderId="0" xfId="0" applyFont="1" applyFill="1" applyBorder="1" applyAlignment="1">
      <alignment vertical="top"/>
    </xf>
    <xf numFmtId="0" fontId="1" fillId="8" borderId="0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29" fillId="14" borderId="0" xfId="0" applyFont="1" applyFill="1" applyBorder="1" applyAlignment="1">
      <alignment horizontal="center"/>
    </xf>
    <xf numFmtId="0" fontId="29" fillId="15" borderId="17" xfId="0" applyFont="1" applyFill="1" applyBorder="1" applyAlignment="1">
      <alignment horizontal="center"/>
    </xf>
    <xf numFmtId="0" fontId="30" fillId="8" borderId="16" xfId="0" applyFont="1" applyFill="1" applyBorder="1"/>
    <xf numFmtId="0" fontId="30" fillId="8" borderId="0" xfId="0" applyFont="1" applyFill="1" applyBorder="1"/>
    <xf numFmtId="0" fontId="30" fillId="6" borderId="1" xfId="0" applyFont="1" applyFill="1" applyBorder="1"/>
    <xf numFmtId="0" fontId="30" fillId="16" borderId="1" xfId="0" applyFont="1" applyFill="1" applyBorder="1"/>
    <xf numFmtId="0" fontId="0" fillId="0" borderId="18" xfId="0" applyBorder="1"/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9" fillId="3" borderId="16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29" fillId="17" borderId="17" xfId="0" applyFont="1" applyFill="1" applyBorder="1" applyAlignment="1">
      <alignment horizontal="center"/>
    </xf>
    <xf numFmtId="0" fontId="18" fillId="10" borderId="17" xfId="0" applyFont="1" applyFill="1" applyBorder="1" applyAlignment="1">
      <alignment horizontal="center"/>
    </xf>
    <xf numFmtId="0" fontId="29" fillId="16" borderId="17" xfId="0" applyFont="1" applyFill="1" applyBorder="1" applyAlignment="1">
      <alignment horizontal="center"/>
    </xf>
    <xf numFmtId="0" fontId="29" fillId="13" borderId="17" xfId="0" applyFont="1" applyFill="1" applyBorder="1" applyAlignment="1">
      <alignment horizontal="center"/>
    </xf>
    <xf numFmtId="0" fontId="29" fillId="12" borderId="17" xfId="0" applyFont="1" applyFill="1" applyBorder="1" applyAlignment="1">
      <alignment horizontal="center"/>
    </xf>
    <xf numFmtId="0" fontId="0" fillId="8" borderId="6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6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wrapText="1"/>
    </xf>
    <xf numFmtId="0" fontId="0" fillId="8" borderId="6" xfId="0" applyFont="1" applyFill="1" applyBorder="1" applyAlignment="1">
      <alignment wrapText="1"/>
    </xf>
    <xf numFmtId="0" fontId="2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164" fontId="14" fillId="16" borderId="1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2366569605492"/>
          <c:y val="8.8149330983976648E-2"/>
          <c:w val="0.75494064336049893"/>
          <c:h val="0.72379274269038052"/>
        </c:manualLayout>
      </c:layout>
      <c:radarChart>
        <c:radarStyle val="marker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508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B3-4847-BFA1-1F50AEE553B7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EB3-4847-BFA1-1F50AEE553B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508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B3-4847-BFA1-1F50AEE553B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508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B3-4847-BFA1-1F50AEE553B7}"/>
              </c:ext>
            </c:extLst>
          </c:dPt>
          <c:cat>
            <c:strRef>
              <c:f>Label!$B$11:$B$14</c:f>
              <c:strCache>
                <c:ptCount val="4"/>
                <c:pt idx="0">
                  <c:v>B</c:v>
                </c:pt>
                <c:pt idx="1">
                  <c:v>C</c:v>
                </c:pt>
                <c:pt idx="2">
                  <c:v>D</c:v>
                </c:pt>
                <c:pt idx="3">
                  <c:v>G</c:v>
                </c:pt>
              </c:strCache>
            </c:strRef>
          </c:cat>
          <c:val>
            <c:numRef>
              <c:f>Label!$C$11:$C$14</c:f>
              <c:numCache>
                <c:formatCode>0.0</c:formatCode>
                <c:ptCount val="4"/>
                <c:pt idx="0">
                  <c:v>1.0569170771756979</c:v>
                </c:pt>
                <c:pt idx="1">
                  <c:v>2.3337595907928388</c:v>
                </c:pt>
                <c:pt idx="2">
                  <c:v>3.5</c:v>
                </c:pt>
                <c:pt idx="3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E-48DC-B2E0-55CE3136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73920"/>
        <c:axId val="163875456"/>
      </c:radarChart>
      <c:catAx>
        <c:axId val="163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875456"/>
        <c:crosses val="autoZero"/>
        <c:auto val="1"/>
        <c:lblAlgn val="ctr"/>
        <c:lblOffset val="100"/>
        <c:noMultiLvlLbl val="0"/>
      </c:catAx>
      <c:valAx>
        <c:axId val="16387545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87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587375</xdr:colOff>
      <xdr:row>0</xdr:row>
      <xdr:rowOff>101601</xdr:rowOff>
    </xdr:from>
    <xdr:to>
      <xdr:col>9</xdr:col>
      <xdr:colOff>447675</xdr:colOff>
      <xdr:row>5</xdr:row>
      <xdr:rowOff>47321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DD9570-628F-493D-868D-F78FF3F67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75" y="101601"/>
          <a:ext cx="1689100" cy="8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63501</xdr:colOff>
      <xdr:row>10</xdr:row>
      <xdr:rowOff>133351</xdr:rowOff>
    </xdr:from>
    <xdr:to>
      <xdr:col>2</xdr:col>
      <xdr:colOff>46202</xdr:colOff>
      <xdr:row>13</xdr:row>
      <xdr:rowOff>19050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2486D1D-36D8-4A86-91B4-DF580C90C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2279651"/>
          <a:ext cx="1201901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69849</xdr:colOff>
      <xdr:row>0</xdr:row>
      <xdr:rowOff>132115</xdr:rowOff>
    </xdr:from>
    <xdr:to>
      <xdr:col>2</xdr:col>
      <xdr:colOff>439138</xdr:colOff>
      <xdr:row>5</xdr:row>
      <xdr:rowOff>76200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41A87F8-AD1A-4EF0-82F5-C688A7B9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9" y="132115"/>
          <a:ext cx="1588489" cy="1010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</xdr:colOff>
      <xdr:row>43</xdr:row>
      <xdr:rowOff>101601</xdr:rowOff>
    </xdr:from>
    <xdr:to>
      <xdr:col>3</xdr:col>
      <xdr:colOff>558800</xdr:colOff>
      <xdr:row>45</xdr:row>
      <xdr:rowOff>44451</xdr:rowOff>
    </xdr:to>
    <xdr:sp macro="" textlink="">
      <xdr:nvSpPr>
        <xdr:cNvPr id="3" name="Freccia in su 2">
          <a:extLst>
            <a:ext uri="{FF2B5EF4-FFF2-40B4-BE49-F238E27FC236}">
              <a16:creationId xmlns:a16="http://schemas.microsoft.com/office/drawing/2014/main" id="{B347E47A-D04E-4E4A-B8C3-E6347FBAC561}"/>
            </a:ext>
          </a:extLst>
        </xdr:cNvPr>
        <xdr:cNvSpPr/>
      </xdr:nvSpPr>
      <xdr:spPr>
        <a:xfrm rot="2877117">
          <a:off x="4425950" y="8870951"/>
          <a:ext cx="311150" cy="4889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107951</xdr:colOff>
      <xdr:row>8</xdr:row>
      <xdr:rowOff>19050</xdr:rowOff>
    </xdr:from>
    <xdr:to>
      <xdr:col>6</xdr:col>
      <xdr:colOff>596901</xdr:colOff>
      <xdr:row>9</xdr:row>
      <xdr:rowOff>19050</xdr:rowOff>
    </xdr:to>
    <xdr:sp macro="" textlink="">
      <xdr:nvSpPr>
        <xdr:cNvPr id="4" name="Freccia in su 3">
          <a:extLst>
            <a:ext uri="{FF2B5EF4-FFF2-40B4-BE49-F238E27FC236}">
              <a16:creationId xmlns:a16="http://schemas.microsoft.com/office/drawing/2014/main" id="{22B90E0F-FE16-4761-A2FA-8ACAB93AE165}"/>
            </a:ext>
          </a:extLst>
        </xdr:cNvPr>
        <xdr:cNvSpPr/>
      </xdr:nvSpPr>
      <xdr:spPr>
        <a:xfrm rot="17384015">
          <a:off x="8064501" y="1568450"/>
          <a:ext cx="184150" cy="488950"/>
        </a:xfrm>
        <a:prstGeom prst="upArrow">
          <a:avLst>
            <a:gd name="adj1" fmla="val 50000"/>
            <a:gd name="adj2" fmla="val 525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158750</xdr:colOff>
      <xdr:row>41</xdr:row>
      <xdr:rowOff>165100</xdr:rowOff>
    </xdr:from>
    <xdr:to>
      <xdr:col>11</xdr:col>
      <xdr:colOff>0</xdr:colOff>
      <xdr:row>46</xdr:row>
      <xdr:rowOff>120650</xdr:rowOff>
    </xdr:to>
    <xdr:sp macro="" textlink="">
      <xdr:nvSpPr>
        <xdr:cNvPr id="5" name="Freccia in su 4">
          <a:extLst>
            <a:ext uri="{FF2B5EF4-FFF2-40B4-BE49-F238E27FC236}">
              <a16:creationId xmlns:a16="http://schemas.microsoft.com/office/drawing/2014/main" id="{402F1E92-E26C-4F70-A8D4-8DC63667F537}"/>
            </a:ext>
          </a:extLst>
        </xdr:cNvPr>
        <xdr:cNvSpPr/>
      </xdr:nvSpPr>
      <xdr:spPr>
        <a:xfrm rot="16200000">
          <a:off x="10785475" y="9477375"/>
          <a:ext cx="876300" cy="4889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3</xdr:row>
      <xdr:rowOff>41274</xdr:rowOff>
    </xdr:from>
    <xdr:to>
      <xdr:col>8</xdr:col>
      <xdr:colOff>644678</xdr:colOff>
      <xdr:row>6</xdr:row>
      <xdr:rowOff>41275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BE03BE7-48FE-441C-9873-74516305F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06"/>
        <a:stretch/>
      </xdr:blipFill>
      <xdr:spPr>
        <a:xfrm>
          <a:off x="6648449" y="641349"/>
          <a:ext cx="1825779" cy="920751"/>
        </a:xfrm>
        <a:prstGeom prst="rect">
          <a:avLst/>
        </a:prstGeom>
      </xdr:spPr>
    </xdr:pic>
    <xdr:clientData/>
  </xdr:twoCellAnchor>
  <xdr:twoCellAnchor editAs="oneCell">
    <xdr:from>
      <xdr:col>9</xdr:col>
      <xdr:colOff>447676</xdr:colOff>
      <xdr:row>1</xdr:row>
      <xdr:rowOff>28575</xdr:rowOff>
    </xdr:from>
    <xdr:to>
      <xdr:col>11</xdr:col>
      <xdr:colOff>142609</xdr:colOff>
      <xdr:row>5</xdr:row>
      <xdr:rowOff>241300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090E449-B9D1-490A-83D6-3164FC75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209550"/>
          <a:ext cx="914133" cy="1266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7</xdr:row>
      <xdr:rowOff>117474</xdr:rowOff>
    </xdr:from>
    <xdr:to>
      <xdr:col>2</xdr:col>
      <xdr:colOff>3797300</xdr:colOff>
      <xdr:row>29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FD4F281-8A5B-425E-9A53-D170309D0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504825</xdr:colOff>
      <xdr:row>1</xdr:row>
      <xdr:rowOff>168445</xdr:rowOff>
    </xdr:from>
    <xdr:to>
      <xdr:col>10</xdr:col>
      <xdr:colOff>226034</xdr:colOff>
      <xdr:row>6</xdr:row>
      <xdr:rowOff>276225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C4C1696-77A9-4D60-862E-D2D5A05C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349420"/>
          <a:ext cx="2769209" cy="1774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zoomScale="90" zoomScaleNormal="90" workbookViewId="0"/>
  </sheetViews>
  <sheetFormatPr defaultRowHeight="15"/>
  <cols>
    <col min="17" max="17" width="16" customWidth="1"/>
  </cols>
  <sheetData>
    <row r="1" spans="1:24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75"/>
      <c r="T1" s="75"/>
      <c r="U1" s="75"/>
      <c r="V1" s="75"/>
      <c r="W1" s="75"/>
      <c r="X1" s="75"/>
    </row>
    <row r="2" spans="1:24">
      <c r="A2" s="27"/>
      <c r="B2" s="27"/>
      <c r="C2" s="27"/>
      <c r="D2" s="27"/>
      <c r="E2" s="27"/>
      <c r="F2" s="27"/>
      <c r="G2" s="27"/>
      <c r="H2" s="27"/>
      <c r="I2" s="27"/>
      <c r="J2" s="27"/>
      <c r="K2" s="27" t="s">
        <v>139</v>
      </c>
      <c r="L2" s="27"/>
      <c r="M2" s="27"/>
      <c r="N2" s="27"/>
      <c r="O2" s="27"/>
      <c r="P2" s="27"/>
      <c r="Q2" s="27"/>
      <c r="R2" s="27"/>
      <c r="S2" s="75"/>
      <c r="T2" s="75"/>
      <c r="U2" s="75"/>
      <c r="V2" s="75"/>
      <c r="W2" s="75"/>
      <c r="X2" s="75"/>
    </row>
    <row r="3" spans="1:24">
      <c r="A3" s="27"/>
      <c r="B3" s="27"/>
      <c r="C3" s="27"/>
      <c r="D3" s="27"/>
      <c r="E3" s="27"/>
      <c r="F3" s="27"/>
      <c r="G3" s="27"/>
      <c r="H3" s="27"/>
      <c r="I3" s="27"/>
      <c r="J3" s="27"/>
      <c r="K3" s="27" t="s">
        <v>138</v>
      </c>
      <c r="L3" s="27"/>
      <c r="M3" s="27"/>
      <c r="N3" s="27"/>
      <c r="O3" s="27"/>
      <c r="P3" s="27"/>
      <c r="Q3" s="27"/>
      <c r="R3" s="27"/>
      <c r="S3" s="75"/>
      <c r="T3" s="75"/>
      <c r="U3" s="75"/>
      <c r="V3" s="75"/>
      <c r="W3" s="75"/>
      <c r="X3" s="75"/>
    </row>
    <row r="4" spans="1:24">
      <c r="A4" s="27"/>
      <c r="B4" s="27"/>
      <c r="C4" s="27"/>
      <c r="D4" s="27"/>
      <c r="E4" s="27"/>
      <c r="F4" s="27"/>
      <c r="G4" s="27"/>
      <c r="H4" s="27"/>
      <c r="I4" s="27"/>
      <c r="J4" s="27"/>
      <c r="K4" s="27" t="s">
        <v>140</v>
      </c>
      <c r="L4" s="27"/>
      <c r="M4" s="27"/>
      <c r="N4" s="27"/>
      <c r="O4" s="27"/>
      <c r="P4" s="27"/>
      <c r="Q4" s="27"/>
      <c r="R4" s="27"/>
      <c r="S4" s="75"/>
      <c r="T4" s="75"/>
      <c r="U4" s="75"/>
      <c r="V4" s="75"/>
      <c r="W4" s="75"/>
      <c r="X4" s="75"/>
    </row>
    <row r="5" spans="1:24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75"/>
      <c r="T5" s="75"/>
      <c r="U5" s="75"/>
      <c r="V5" s="75"/>
      <c r="W5" s="75"/>
      <c r="X5" s="75"/>
    </row>
    <row r="6" spans="1:2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75"/>
      <c r="T6" s="75"/>
      <c r="U6" s="75"/>
      <c r="V6" s="75"/>
      <c r="W6" s="75"/>
      <c r="X6" s="75"/>
    </row>
    <row r="7" spans="1:2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75"/>
      <c r="T7" s="75"/>
      <c r="U7" s="75"/>
      <c r="V7" s="75"/>
      <c r="W7" s="75"/>
      <c r="X7" s="75"/>
    </row>
    <row r="8" spans="1:24" ht="28.5">
      <c r="A8" s="214" t="s">
        <v>136</v>
      </c>
      <c r="B8" s="27"/>
      <c r="C8" s="27"/>
      <c r="D8" s="27"/>
      <c r="E8" s="27"/>
      <c r="F8" s="27"/>
      <c r="G8" s="27"/>
      <c r="H8" s="147" t="s">
        <v>115</v>
      </c>
      <c r="I8" s="215" t="s">
        <v>154</v>
      </c>
      <c r="J8" s="216"/>
      <c r="K8" s="216"/>
      <c r="L8" s="216"/>
      <c r="M8" s="216"/>
      <c r="N8" s="216"/>
      <c r="O8" s="216"/>
      <c r="P8" s="216"/>
      <c r="Q8" s="217"/>
      <c r="R8" s="27"/>
      <c r="S8" s="75"/>
      <c r="T8" s="75"/>
      <c r="U8" s="75"/>
      <c r="V8" s="75"/>
      <c r="W8" s="75"/>
      <c r="X8" s="75"/>
    </row>
    <row r="9" spans="1:24" ht="18.75">
      <c r="A9" s="27"/>
      <c r="B9" s="27"/>
      <c r="C9" s="27"/>
      <c r="D9" s="27"/>
      <c r="E9" s="27"/>
      <c r="F9" s="27"/>
      <c r="G9" s="27"/>
      <c r="H9" s="186">
        <v>1</v>
      </c>
      <c r="I9" s="156" t="s">
        <v>112</v>
      </c>
      <c r="J9" s="156"/>
      <c r="K9" s="156"/>
      <c r="L9" s="156"/>
      <c r="M9" s="156"/>
      <c r="N9" s="156"/>
      <c r="O9" s="156"/>
      <c r="P9" s="156"/>
      <c r="Q9" s="157"/>
      <c r="R9" s="27"/>
      <c r="S9" s="75"/>
      <c r="T9" s="75"/>
      <c r="U9" s="75"/>
      <c r="V9" s="75"/>
      <c r="W9" s="75"/>
      <c r="X9" s="75"/>
    </row>
    <row r="10" spans="1:24" ht="18.75">
      <c r="A10" s="27" t="s">
        <v>89</v>
      </c>
      <c r="B10" s="27"/>
      <c r="C10" s="27"/>
      <c r="D10" s="27"/>
      <c r="E10" s="27"/>
      <c r="F10" s="27"/>
      <c r="G10" s="27"/>
      <c r="H10" s="187">
        <v>2</v>
      </c>
      <c r="I10" s="156" t="s">
        <v>155</v>
      </c>
      <c r="J10" s="156"/>
      <c r="K10" s="156"/>
      <c r="L10" s="156"/>
      <c r="M10" s="156"/>
      <c r="N10" s="156"/>
      <c r="O10" s="156"/>
      <c r="P10" s="156"/>
      <c r="Q10" s="157"/>
      <c r="R10" s="27"/>
      <c r="S10" s="75"/>
      <c r="T10" s="75"/>
      <c r="U10" s="75"/>
      <c r="V10" s="75"/>
      <c r="W10" s="75"/>
      <c r="X10" s="75"/>
    </row>
    <row r="11" spans="1:24" ht="18.75">
      <c r="A11" s="27"/>
      <c r="B11" s="27"/>
      <c r="C11" s="27"/>
      <c r="D11" s="27"/>
      <c r="E11" s="27"/>
      <c r="F11" s="27"/>
      <c r="G11" s="27"/>
      <c r="H11" s="187">
        <v>3</v>
      </c>
      <c r="I11" s="156" t="s">
        <v>137</v>
      </c>
      <c r="J11" s="156"/>
      <c r="K11" s="156"/>
      <c r="L11" s="156"/>
      <c r="M11" s="156"/>
      <c r="N11" s="156"/>
      <c r="O11" s="156"/>
      <c r="P11" s="156"/>
      <c r="Q11" s="157"/>
      <c r="R11" s="27"/>
      <c r="S11" s="75"/>
      <c r="T11" s="75"/>
      <c r="U11" s="75"/>
      <c r="V11" s="75"/>
      <c r="W11" s="75"/>
      <c r="X11" s="75"/>
    </row>
    <row r="12" spans="1:24" ht="18.75">
      <c r="A12" s="27"/>
      <c r="B12" s="27"/>
      <c r="C12" s="27"/>
      <c r="D12" s="27"/>
      <c r="E12" s="27"/>
      <c r="F12" s="27"/>
      <c r="G12" s="27"/>
      <c r="H12" s="187"/>
      <c r="I12" s="158" t="s">
        <v>156</v>
      </c>
      <c r="J12" s="159"/>
      <c r="K12" s="159"/>
      <c r="L12" s="159"/>
      <c r="M12" s="159"/>
      <c r="N12" s="159"/>
      <c r="O12" s="159"/>
      <c r="P12" s="159"/>
      <c r="Q12" s="160"/>
      <c r="R12" s="27"/>
      <c r="S12" s="75"/>
      <c r="T12" s="75"/>
      <c r="U12" s="75"/>
      <c r="V12" s="75"/>
      <c r="W12" s="75"/>
      <c r="X12" s="75"/>
    </row>
    <row r="13" spans="1:24" ht="18.75">
      <c r="A13" s="27"/>
      <c r="B13" s="27"/>
      <c r="C13" s="27"/>
      <c r="D13" s="27"/>
      <c r="E13" s="27"/>
      <c r="F13" s="27"/>
      <c r="G13" s="27"/>
      <c r="H13" s="187">
        <v>4</v>
      </c>
      <c r="I13" s="156" t="s">
        <v>114</v>
      </c>
      <c r="J13" s="156"/>
      <c r="K13" s="156"/>
      <c r="L13" s="156"/>
      <c r="M13" s="156"/>
      <c r="N13" s="156"/>
      <c r="O13" s="156"/>
      <c r="P13" s="156"/>
      <c r="Q13" s="157"/>
      <c r="R13" s="27"/>
      <c r="S13" s="75"/>
      <c r="T13" s="75"/>
      <c r="U13" s="75"/>
      <c r="V13" s="75"/>
      <c r="W13" s="75"/>
      <c r="X13" s="75"/>
    </row>
    <row r="14" spans="1:24" ht="18.75">
      <c r="A14" s="27"/>
      <c r="B14" s="27"/>
      <c r="C14" s="27"/>
      <c r="D14" s="27"/>
      <c r="E14" s="27"/>
      <c r="F14" s="27"/>
      <c r="G14" s="27"/>
      <c r="H14" s="187">
        <v>5</v>
      </c>
      <c r="I14" s="156" t="s">
        <v>121</v>
      </c>
      <c r="J14" s="156"/>
      <c r="K14" s="156"/>
      <c r="L14" s="156"/>
      <c r="M14" s="156"/>
      <c r="N14" s="156"/>
      <c r="O14" s="156"/>
      <c r="P14" s="156"/>
      <c r="Q14" s="157"/>
      <c r="R14" s="27"/>
      <c r="S14" s="75"/>
      <c r="T14" s="75"/>
      <c r="U14" s="75"/>
      <c r="V14" s="75"/>
      <c r="W14" s="75"/>
      <c r="X14" s="75"/>
    </row>
    <row r="15" spans="1:24" ht="18.75">
      <c r="A15" s="27" t="s">
        <v>134</v>
      </c>
      <c r="B15" s="27"/>
      <c r="C15" s="27"/>
      <c r="D15" s="27"/>
      <c r="E15" s="27"/>
      <c r="F15" s="27"/>
      <c r="G15" s="27"/>
      <c r="H15" s="187"/>
      <c r="I15" s="158" t="s">
        <v>157</v>
      </c>
      <c r="J15" s="159"/>
      <c r="K15" s="159"/>
      <c r="L15" s="159"/>
      <c r="M15" s="159"/>
      <c r="N15" s="159"/>
      <c r="O15" s="159"/>
      <c r="P15" s="159"/>
      <c r="Q15" s="160"/>
      <c r="R15" s="27"/>
      <c r="S15" s="75"/>
      <c r="T15" s="75"/>
      <c r="U15" s="75"/>
      <c r="V15" s="75"/>
      <c r="W15" s="75"/>
      <c r="X15" s="75"/>
    </row>
    <row r="16" spans="1:24" ht="18.75">
      <c r="A16" s="27" t="s">
        <v>90</v>
      </c>
      <c r="B16" s="27" t="s">
        <v>183</v>
      </c>
      <c r="C16" s="27"/>
      <c r="D16" s="27"/>
      <c r="E16" s="27"/>
      <c r="F16" s="27"/>
      <c r="G16" s="27"/>
      <c r="H16" s="187">
        <v>6</v>
      </c>
      <c r="I16" s="156" t="s">
        <v>116</v>
      </c>
      <c r="J16" s="156"/>
      <c r="K16" s="156"/>
      <c r="L16" s="156"/>
      <c r="M16" s="156"/>
      <c r="N16" s="156"/>
      <c r="O16" s="156"/>
      <c r="P16" s="156"/>
      <c r="Q16" s="157"/>
      <c r="R16" s="27"/>
      <c r="S16" s="75"/>
      <c r="T16" s="75"/>
      <c r="U16" s="75"/>
      <c r="V16" s="75"/>
      <c r="W16" s="75"/>
      <c r="X16" s="75"/>
    </row>
    <row r="17" spans="1:24" ht="18.75">
      <c r="A17" s="75" t="s">
        <v>135</v>
      </c>
      <c r="B17" s="75"/>
      <c r="C17" s="75"/>
      <c r="D17" s="27"/>
      <c r="E17" s="27"/>
      <c r="F17" s="27"/>
      <c r="G17" s="27"/>
      <c r="H17" s="187"/>
      <c r="I17" s="158" t="s">
        <v>158</v>
      </c>
      <c r="J17" s="159"/>
      <c r="K17" s="159"/>
      <c r="L17" s="159"/>
      <c r="M17" s="159"/>
      <c r="N17" s="159"/>
      <c r="O17" s="159"/>
      <c r="P17" s="159"/>
      <c r="Q17" s="160"/>
      <c r="R17" s="27"/>
      <c r="S17" s="75"/>
      <c r="T17" s="75"/>
      <c r="U17" s="75"/>
      <c r="V17" s="75"/>
      <c r="W17" s="75"/>
      <c r="X17" s="75"/>
    </row>
    <row r="18" spans="1:24" ht="18.75">
      <c r="A18" s="27"/>
      <c r="B18" s="27"/>
      <c r="C18" s="75"/>
      <c r="D18" s="27"/>
      <c r="E18" s="27"/>
      <c r="F18" s="27"/>
      <c r="G18" s="27"/>
      <c r="H18" s="187">
        <v>7</v>
      </c>
      <c r="I18" s="156" t="s">
        <v>117</v>
      </c>
      <c r="J18" s="156"/>
      <c r="K18" s="156"/>
      <c r="L18" s="156"/>
      <c r="M18" s="156"/>
      <c r="N18" s="156"/>
      <c r="O18" s="156"/>
      <c r="P18" s="156"/>
      <c r="Q18" s="157"/>
      <c r="R18" s="27"/>
      <c r="S18" s="75"/>
      <c r="T18" s="75"/>
      <c r="U18" s="75"/>
      <c r="V18" s="75"/>
      <c r="W18" s="75"/>
      <c r="X18" s="75"/>
    </row>
    <row r="19" spans="1:24" ht="18.75">
      <c r="A19" s="27"/>
      <c r="B19" s="27"/>
      <c r="C19" s="27"/>
      <c r="D19" s="27"/>
      <c r="E19" s="27"/>
      <c r="F19" s="27"/>
      <c r="G19" s="27"/>
      <c r="H19" s="188"/>
      <c r="I19" s="158" t="s">
        <v>159</v>
      </c>
      <c r="J19" s="159"/>
      <c r="K19" s="159"/>
      <c r="L19" s="159"/>
      <c r="M19" s="159"/>
      <c r="N19" s="159"/>
      <c r="O19" s="159"/>
      <c r="P19" s="159"/>
      <c r="Q19" s="160"/>
      <c r="R19" s="27"/>
      <c r="S19" s="75"/>
      <c r="T19" s="75"/>
      <c r="U19" s="75"/>
      <c r="V19" s="75"/>
      <c r="W19" s="75"/>
      <c r="X19" s="75"/>
    </row>
    <row r="20" spans="1:24" ht="19.5" thickBot="1">
      <c r="C20" s="27"/>
      <c r="D20" s="27"/>
      <c r="E20" s="27"/>
      <c r="F20" s="27"/>
      <c r="G20" s="27"/>
      <c r="H20" s="189">
        <v>8</v>
      </c>
      <c r="I20" s="161" t="s">
        <v>118</v>
      </c>
      <c r="J20" s="161"/>
      <c r="K20" s="161"/>
      <c r="L20" s="161"/>
      <c r="M20" s="161"/>
      <c r="N20" s="161"/>
      <c r="O20" s="161"/>
      <c r="P20" s="161"/>
      <c r="Q20" s="162"/>
      <c r="R20" s="27"/>
      <c r="S20" s="75"/>
      <c r="T20" s="75"/>
      <c r="U20" s="75"/>
      <c r="V20" s="75"/>
      <c r="W20" s="75"/>
      <c r="X20" s="75"/>
    </row>
    <row r="21" spans="1:24">
      <c r="A21" s="27"/>
      <c r="B21" s="27"/>
      <c r="C21" s="27"/>
      <c r="D21" s="27"/>
      <c r="E21" s="27"/>
      <c r="F21" s="27"/>
      <c r="G21" s="27"/>
      <c r="H21" s="26"/>
      <c r="I21" s="27"/>
      <c r="J21" s="27"/>
      <c r="K21" s="27"/>
      <c r="L21" s="27"/>
      <c r="M21" s="27"/>
      <c r="N21" s="27"/>
      <c r="O21" s="27"/>
      <c r="P21" s="27"/>
      <c r="Q21" s="28"/>
      <c r="R21" s="27"/>
      <c r="S21" s="75"/>
      <c r="T21" s="75"/>
      <c r="U21" s="75"/>
      <c r="V21" s="75"/>
      <c r="W21" s="75"/>
      <c r="X21" s="75"/>
    </row>
    <row r="22" spans="1:24" ht="26.25">
      <c r="A22" s="27"/>
      <c r="B22" s="27"/>
      <c r="C22" s="27"/>
      <c r="D22" s="27"/>
      <c r="E22" s="27"/>
      <c r="F22" s="27"/>
      <c r="G22" s="27"/>
      <c r="H22" s="238" t="s">
        <v>113</v>
      </c>
      <c r="I22" s="239"/>
      <c r="J22" s="239"/>
      <c r="K22" s="8"/>
      <c r="L22" s="8"/>
      <c r="M22" s="8"/>
      <c r="N22" s="240"/>
      <c r="O22" s="27"/>
      <c r="P22" s="27"/>
      <c r="Q22" s="28"/>
      <c r="R22" s="27"/>
      <c r="S22" s="75"/>
      <c r="T22" s="75"/>
      <c r="U22" s="75"/>
      <c r="V22" s="75"/>
      <c r="W22" s="75"/>
      <c r="X22" s="75"/>
    </row>
    <row r="23" spans="1:24" ht="26.25">
      <c r="A23" s="27"/>
      <c r="B23" s="27"/>
      <c r="C23" s="27"/>
      <c r="D23" s="27"/>
      <c r="E23" s="27"/>
      <c r="F23" s="27"/>
      <c r="G23" s="27"/>
      <c r="H23" s="238" t="s">
        <v>160</v>
      </c>
      <c r="I23" s="27"/>
      <c r="J23" s="27"/>
      <c r="K23" s="27"/>
      <c r="L23" s="27"/>
      <c r="M23" s="8"/>
      <c r="N23" s="241"/>
      <c r="O23" s="27"/>
      <c r="P23" s="27"/>
      <c r="Q23" s="28"/>
      <c r="R23" s="27"/>
      <c r="S23" s="75"/>
      <c r="T23" s="75"/>
      <c r="U23" s="75"/>
      <c r="V23" s="75"/>
      <c r="W23" s="75"/>
      <c r="X23" s="75"/>
    </row>
    <row r="24" spans="1:24">
      <c r="A24" s="27"/>
      <c r="B24" s="27"/>
      <c r="C24" s="27"/>
      <c r="D24" s="27"/>
      <c r="E24" s="27"/>
      <c r="F24" s="27"/>
      <c r="G24" s="27"/>
      <c r="H24" s="242"/>
      <c r="I24" s="30"/>
      <c r="J24" s="30"/>
      <c r="K24" s="30"/>
      <c r="L24" s="30"/>
      <c r="M24" s="30"/>
      <c r="N24" s="30"/>
      <c r="O24" s="30"/>
      <c r="P24" s="30"/>
      <c r="Q24" s="31"/>
      <c r="R24" s="27"/>
      <c r="S24" s="75"/>
      <c r="T24" s="75"/>
      <c r="U24" s="75"/>
      <c r="V24" s="75"/>
      <c r="W24" s="75"/>
      <c r="X24" s="75"/>
    </row>
    <row r="25" spans="1:24">
      <c r="A25" s="27"/>
      <c r="B25" s="27"/>
      <c r="C25" s="27"/>
      <c r="D25" s="27"/>
      <c r="E25" s="27"/>
      <c r="F25" s="27"/>
      <c r="G25" s="27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27"/>
      <c r="S25" s="75"/>
      <c r="T25" s="75"/>
      <c r="U25" s="75"/>
      <c r="V25" s="75"/>
      <c r="W25" s="75"/>
      <c r="X25" s="75"/>
    </row>
    <row r="26" spans="1:24">
      <c r="A26" s="27"/>
      <c r="B26" s="27"/>
      <c r="C26" s="27"/>
      <c r="D26" s="27"/>
      <c r="E26" s="27"/>
      <c r="F26" s="27"/>
      <c r="G26" s="27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27"/>
      <c r="S26" s="75"/>
      <c r="T26" s="75"/>
      <c r="U26" s="75"/>
      <c r="V26" s="75"/>
      <c r="W26" s="75"/>
      <c r="X26" s="75"/>
    </row>
    <row r="27" spans="1:24">
      <c r="A27" s="27"/>
      <c r="B27" s="27"/>
      <c r="C27" s="27"/>
      <c r="D27" s="27"/>
      <c r="E27" s="27"/>
      <c r="F27" s="27"/>
      <c r="G27" s="27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27"/>
      <c r="S27" s="75"/>
      <c r="T27" s="75"/>
      <c r="U27" s="75"/>
      <c r="V27" s="75"/>
      <c r="W27" s="75"/>
      <c r="X27" s="75"/>
    </row>
    <row r="28" spans="1:24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75"/>
      <c r="T28" s="75"/>
      <c r="U28" s="75"/>
      <c r="V28" s="75"/>
      <c r="W28" s="75"/>
      <c r="X28" s="75"/>
    </row>
    <row r="29" spans="1:2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75"/>
      <c r="T29" s="75"/>
      <c r="U29" s="75"/>
      <c r="V29" s="75"/>
      <c r="W29" s="75"/>
      <c r="X29" s="75"/>
    </row>
    <row r="30" spans="1:2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75"/>
      <c r="T30" s="75"/>
      <c r="U30" s="75"/>
      <c r="V30" s="75"/>
      <c r="W30" s="75"/>
      <c r="X30" s="75"/>
    </row>
    <row r="31" spans="1:2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75"/>
      <c r="T31" s="75"/>
      <c r="U31" s="75"/>
      <c r="V31" s="75"/>
      <c r="W31" s="75"/>
      <c r="X31" s="75"/>
    </row>
    <row r="32" spans="1:2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75"/>
      <c r="T32" s="75"/>
      <c r="U32" s="75"/>
      <c r="V32" s="75"/>
      <c r="W32" s="75"/>
      <c r="X32" s="75"/>
    </row>
    <row r="33" spans="1:2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75"/>
      <c r="T33" s="75"/>
      <c r="U33" s="75"/>
      <c r="V33" s="75"/>
      <c r="W33" s="75"/>
      <c r="X33" s="75"/>
    </row>
    <row r="34" spans="1:24">
      <c r="A34" s="27"/>
      <c r="B34" s="27"/>
      <c r="C34" s="27"/>
      <c r="D34" s="27"/>
      <c r="E34" s="27"/>
      <c r="F34" s="27"/>
      <c r="G34" s="27"/>
      <c r="H34" s="27"/>
      <c r="M34" s="27"/>
      <c r="N34" s="27"/>
      <c r="O34" s="27"/>
      <c r="P34" s="27"/>
      <c r="Q34" s="27"/>
      <c r="R34" s="27"/>
      <c r="S34" s="75"/>
      <c r="T34" s="75"/>
      <c r="U34" s="75"/>
      <c r="V34" s="75"/>
      <c r="W34" s="75"/>
      <c r="X34" s="75"/>
    </row>
    <row r="35" spans="1:2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75"/>
      <c r="T35" s="75"/>
      <c r="U35" s="75"/>
      <c r="V35" s="75"/>
      <c r="W35" s="75"/>
      <c r="X35" s="75"/>
    </row>
    <row r="36" spans="1:2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75"/>
      <c r="T36" s="75"/>
      <c r="U36" s="75"/>
      <c r="V36" s="75"/>
      <c r="W36" s="75"/>
      <c r="X36" s="75"/>
    </row>
    <row r="37" spans="1:2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75"/>
      <c r="T37" s="75"/>
      <c r="U37" s="75"/>
      <c r="V37" s="75"/>
      <c r="W37" s="75"/>
      <c r="X37" s="75"/>
    </row>
    <row r="38" spans="1:24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75"/>
      <c r="T38" s="75"/>
      <c r="U38" s="75"/>
      <c r="V38" s="75"/>
      <c r="W38" s="75"/>
      <c r="X38" s="75"/>
    </row>
    <row r="39" spans="1:2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75"/>
      <c r="T39" s="75"/>
      <c r="U39" s="75"/>
      <c r="V39" s="75"/>
      <c r="W39" s="75"/>
      <c r="X39" s="75"/>
    </row>
    <row r="40" spans="1:24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8"/>
  <sheetViews>
    <sheetView tabSelected="1" topLeftCell="A19" workbookViewId="0">
      <selection activeCell="C26" sqref="C26"/>
    </sheetView>
  </sheetViews>
  <sheetFormatPr defaultRowHeight="15"/>
  <cols>
    <col min="2" max="2" width="15.140625" customWidth="1"/>
    <col min="3" max="3" width="45.85546875" customWidth="1"/>
    <col min="4" max="4" width="14.140625" customWidth="1"/>
    <col min="5" max="5" width="13.5703125" customWidth="1"/>
    <col min="6" max="6" width="14.140625" customWidth="1"/>
    <col min="7" max="7" width="11.42578125" customWidth="1"/>
    <col min="8" max="8" width="10.42578125" customWidth="1"/>
    <col min="9" max="9" width="10.28515625" customWidth="1"/>
    <col min="10" max="10" width="11.140625" customWidth="1"/>
    <col min="11" max="11" width="9.28515625" customWidth="1"/>
  </cols>
  <sheetData>
    <row r="1" spans="1:2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3" ht="18.75">
      <c r="A2" s="75"/>
      <c r="B2" s="224" t="s">
        <v>161</v>
      </c>
      <c r="C2" s="225"/>
      <c r="D2" s="226" t="s">
        <v>119</v>
      </c>
      <c r="E2" s="227"/>
      <c r="F2" s="228"/>
      <c r="G2" s="75"/>
      <c r="H2" s="229" t="s">
        <v>119</v>
      </c>
      <c r="I2" s="230" t="s">
        <v>112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3" ht="63">
      <c r="A3" s="75"/>
      <c r="B3" s="53" t="s">
        <v>62</v>
      </c>
      <c r="C3" s="54" t="s">
        <v>64</v>
      </c>
      <c r="D3" s="245" t="s">
        <v>166</v>
      </c>
      <c r="E3" s="243" t="s">
        <v>162</v>
      </c>
      <c r="F3" s="244" t="s">
        <v>163</v>
      </c>
      <c r="G3" s="75"/>
      <c r="H3" s="229" t="s">
        <v>142</v>
      </c>
      <c r="I3" s="230" t="s">
        <v>143</v>
      </c>
      <c r="J3" s="75"/>
      <c r="K3" s="27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>
      <c r="A4" s="75"/>
      <c r="B4" s="56" t="s">
        <v>17</v>
      </c>
      <c r="C4" s="218" t="s">
        <v>61</v>
      </c>
      <c r="D4" s="219">
        <v>3</v>
      </c>
      <c r="E4" s="220">
        <f>I15</f>
        <v>0.70726915520628686</v>
      </c>
      <c r="F4" s="221">
        <f>J15</f>
        <v>0.58000000000000007</v>
      </c>
      <c r="G4" s="184"/>
      <c r="H4" s="229" t="s">
        <v>144</v>
      </c>
      <c r="I4" s="230" t="s">
        <v>145</v>
      </c>
      <c r="J4" s="27"/>
      <c r="K4" s="27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ht="18.75">
      <c r="A5" s="75"/>
      <c r="B5" s="56" t="s">
        <v>52</v>
      </c>
      <c r="C5" s="218" t="s">
        <v>53</v>
      </c>
      <c r="D5" s="219">
        <v>3</v>
      </c>
      <c r="E5" s="220">
        <f>I27</f>
        <v>0.24165029469548133</v>
      </c>
      <c r="F5" s="221">
        <f>J27</f>
        <v>0.22999999999999998</v>
      </c>
      <c r="G5" s="184"/>
      <c r="H5" s="27"/>
      <c r="I5" s="230" t="s">
        <v>146</v>
      </c>
      <c r="J5" s="27"/>
      <c r="K5" s="27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15.75">
      <c r="A6" s="75"/>
      <c r="B6" s="56" t="s">
        <v>54</v>
      </c>
      <c r="C6" s="218" t="s">
        <v>55</v>
      </c>
      <c r="D6" s="219">
        <v>2</v>
      </c>
      <c r="E6" s="220">
        <f>I33</f>
        <v>3.536345776031434E-2</v>
      </c>
      <c r="F6" s="221">
        <f>J33</f>
        <v>0.11</v>
      </c>
      <c r="G6" s="27"/>
      <c r="I6" s="27"/>
      <c r="J6" s="27"/>
      <c r="K6" s="27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</row>
    <row r="7" spans="1:23" ht="15.75">
      <c r="A7" s="75"/>
      <c r="B7" s="56" t="s">
        <v>59</v>
      </c>
      <c r="C7" s="218" t="s">
        <v>58</v>
      </c>
      <c r="D7" s="219">
        <v>1</v>
      </c>
      <c r="E7" s="220">
        <f>I39</f>
        <v>1.5717092337917484E-2</v>
      </c>
      <c r="F7" s="221">
        <f>J39</f>
        <v>0.08</v>
      </c>
      <c r="G7" s="27"/>
      <c r="H7" s="231" t="s">
        <v>147</v>
      </c>
      <c r="I7" s="27"/>
      <c r="J7" s="27"/>
      <c r="K7" s="27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>
      <c r="A8" s="75"/>
      <c r="B8" s="55"/>
      <c r="C8" s="30"/>
      <c r="D8" s="223" t="s">
        <v>65</v>
      </c>
      <c r="E8" s="222">
        <f>SUM(E4:E7)</f>
        <v>1</v>
      </c>
      <c r="F8" s="222">
        <f>SUM(F4:F7)</f>
        <v>1</v>
      </c>
      <c r="G8" s="27"/>
      <c r="H8" s="232" t="s">
        <v>148</v>
      </c>
      <c r="I8" s="27"/>
      <c r="J8" s="27"/>
      <c r="K8" s="27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23">
      <c r="A9" s="75"/>
      <c r="B9" s="27"/>
      <c r="C9" s="27"/>
      <c r="D9" s="75"/>
      <c r="E9" s="200"/>
      <c r="F9" s="200"/>
      <c r="G9" s="27"/>
      <c r="J9" s="27"/>
      <c r="K9" s="27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</row>
    <row r="10" spans="1:23">
      <c r="A10" s="75"/>
      <c r="B10" s="27"/>
      <c r="C10" s="27"/>
      <c r="D10" s="233"/>
      <c r="E10" s="200"/>
      <c r="F10" s="200"/>
      <c r="G10" s="27"/>
      <c r="H10" s="199" t="s">
        <v>141</v>
      </c>
      <c r="I10" s="27"/>
      <c r="J10" s="27"/>
      <c r="K10" s="27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3">
      <c r="A11" s="75"/>
      <c r="B11" s="27"/>
      <c r="C11" s="27"/>
      <c r="D11" s="233"/>
      <c r="E11" s="200"/>
      <c r="F11" s="200"/>
      <c r="G11" s="27"/>
      <c r="H11" s="199"/>
      <c r="I11" s="27"/>
      <c r="J11" s="27"/>
      <c r="K11" s="2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A12" s="75"/>
      <c r="B12" s="27"/>
      <c r="C12" s="27"/>
      <c r="D12" s="133"/>
      <c r="E12" s="132"/>
      <c r="F12" s="132"/>
      <c r="G12" s="27"/>
      <c r="H12" s="27"/>
      <c r="I12" s="27"/>
      <c r="J12" s="27"/>
      <c r="K12" s="27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3" ht="18.75">
      <c r="A13" s="75"/>
      <c r="B13" s="224" t="s">
        <v>151</v>
      </c>
      <c r="C13" s="227"/>
      <c r="D13" s="226" t="s">
        <v>120</v>
      </c>
      <c r="E13" s="226" t="s">
        <v>120</v>
      </c>
      <c r="F13" s="226" t="s">
        <v>120</v>
      </c>
      <c r="G13" s="225"/>
      <c r="H13" s="227"/>
      <c r="I13" s="227"/>
      <c r="J13" s="234" t="s">
        <v>129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23" ht="60">
      <c r="A14" s="75"/>
      <c r="B14" s="57" t="s">
        <v>62</v>
      </c>
      <c r="C14" s="58" t="s">
        <v>63</v>
      </c>
      <c r="D14" s="59" t="s">
        <v>8</v>
      </c>
      <c r="E14" s="59" t="s">
        <v>9</v>
      </c>
      <c r="F14" s="59" t="s">
        <v>10</v>
      </c>
      <c r="G14" s="59" t="s">
        <v>164</v>
      </c>
      <c r="H14" s="59" t="s">
        <v>165</v>
      </c>
      <c r="I14" s="59" t="s">
        <v>150</v>
      </c>
      <c r="J14" s="60" t="s">
        <v>149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23" ht="18.75">
      <c r="A15" s="75"/>
      <c r="B15" s="34" t="s">
        <v>17</v>
      </c>
      <c r="C15" s="35" t="s">
        <v>18</v>
      </c>
      <c r="D15" s="35"/>
      <c r="E15" s="35"/>
      <c r="F15" s="35"/>
      <c r="G15" s="35"/>
      <c r="H15" s="35"/>
      <c r="I15" s="49">
        <f>I16+I23+I25</f>
        <v>0.70726915520628686</v>
      </c>
      <c r="J15" s="50">
        <f>J16+J23+J25</f>
        <v>0.58000000000000007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3" ht="15.75">
      <c r="A16" s="75"/>
      <c r="B16" s="36" t="s">
        <v>12</v>
      </c>
      <c r="C16" s="37" t="s">
        <v>13</v>
      </c>
      <c r="D16" s="37"/>
      <c r="E16" s="37"/>
      <c r="F16" s="37"/>
      <c r="G16" s="37"/>
      <c r="H16" s="37"/>
      <c r="I16" s="51">
        <f>SUM(I17:I22)</f>
        <v>0.58939096267190572</v>
      </c>
      <c r="J16" s="52">
        <f>SUM(J17:J22)</f>
        <v>0.45000000000000007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>
      <c r="A17" s="75"/>
      <c r="B17" s="32" t="s">
        <v>14</v>
      </c>
      <c r="C17" s="33" t="s">
        <v>16</v>
      </c>
      <c r="D17" s="39">
        <v>5</v>
      </c>
      <c r="E17" s="39">
        <v>5</v>
      </c>
      <c r="F17" s="39">
        <v>2</v>
      </c>
      <c r="G17" s="185">
        <f>$D$4</f>
        <v>3</v>
      </c>
      <c r="H17" s="40">
        <f t="shared" ref="H17:H22" si="0">D17*E17*F17*G17</f>
        <v>150</v>
      </c>
      <c r="I17" s="41">
        <f t="shared" ref="I17:I22" si="1">H17/$H$44</f>
        <v>9.8231827111984277E-2</v>
      </c>
      <c r="J17" s="42">
        <v>0.08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>
      <c r="A18" s="75"/>
      <c r="B18" s="32" t="s">
        <v>15</v>
      </c>
      <c r="C18" s="33" t="s">
        <v>19</v>
      </c>
      <c r="D18" s="39">
        <v>5</v>
      </c>
      <c r="E18" s="39">
        <v>5</v>
      </c>
      <c r="F18" s="39">
        <v>2</v>
      </c>
      <c r="G18" s="185">
        <f>$D$4</f>
        <v>3</v>
      </c>
      <c r="H18" s="40">
        <f t="shared" si="0"/>
        <v>150</v>
      </c>
      <c r="I18" s="41">
        <f t="shared" si="1"/>
        <v>9.8231827111984277E-2</v>
      </c>
      <c r="J18" s="42">
        <v>0.08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0">
      <c r="A19" s="75"/>
      <c r="B19" s="32" t="s">
        <v>20</v>
      </c>
      <c r="C19" s="33" t="s">
        <v>21</v>
      </c>
      <c r="D19" s="39">
        <v>5</v>
      </c>
      <c r="E19" s="39">
        <v>5</v>
      </c>
      <c r="F19" s="39">
        <v>2</v>
      </c>
      <c r="G19" s="185">
        <f>$D$4</f>
        <v>3</v>
      </c>
      <c r="H19" s="40">
        <f t="shared" si="0"/>
        <v>150</v>
      </c>
      <c r="I19" s="41">
        <f t="shared" si="1"/>
        <v>9.8231827111984277E-2</v>
      </c>
      <c r="J19" s="42">
        <v>0.05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30">
      <c r="A20" s="75"/>
      <c r="B20" s="32" t="s">
        <v>67</v>
      </c>
      <c r="C20" s="33" t="s">
        <v>23</v>
      </c>
      <c r="D20" s="39">
        <v>5</v>
      </c>
      <c r="E20" s="39">
        <v>5</v>
      </c>
      <c r="F20" s="39">
        <v>2</v>
      </c>
      <c r="G20" s="185">
        <v>3</v>
      </c>
      <c r="H20" s="40">
        <f t="shared" si="0"/>
        <v>150</v>
      </c>
      <c r="I20" s="41">
        <f t="shared" si="1"/>
        <v>9.8231827111984277E-2</v>
      </c>
      <c r="J20" s="42">
        <v>0.08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ht="30">
      <c r="A21" s="75"/>
      <c r="B21" s="32" t="s">
        <v>22</v>
      </c>
      <c r="C21" s="33" t="s">
        <v>83</v>
      </c>
      <c r="D21" s="39">
        <v>5</v>
      </c>
      <c r="E21" s="39">
        <v>5</v>
      </c>
      <c r="F21" s="39">
        <v>2</v>
      </c>
      <c r="G21" s="185">
        <f>$D$4</f>
        <v>3</v>
      </c>
      <c r="H21" s="40">
        <f t="shared" si="0"/>
        <v>150</v>
      </c>
      <c r="I21" s="41">
        <f t="shared" si="1"/>
        <v>9.8231827111984277E-2</v>
      </c>
      <c r="J21" s="42">
        <v>0.08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>
      <c r="A22" s="75"/>
      <c r="B22" s="32" t="s">
        <v>47</v>
      </c>
      <c r="C22" s="33" t="s">
        <v>24</v>
      </c>
      <c r="D22" s="39">
        <v>5</v>
      </c>
      <c r="E22" s="39">
        <v>5</v>
      </c>
      <c r="F22" s="39">
        <v>2</v>
      </c>
      <c r="G22" s="185">
        <f>$D$4</f>
        <v>3</v>
      </c>
      <c r="H22" s="40">
        <f t="shared" si="0"/>
        <v>150</v>
      </c>
      <c r="I22" s="41">
        <f t="shared" si="1"/>
        <v>9.8231827111984277E-2</v>
      </c>
      <c r="J22" s="42">
        <v>0.08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ht="15.75">
      <c r="A23" s="75"/>
      <c r="B23" s="36" t="s">
        <v>25</v>
      </c>
      <c r="C23" s="38" t="s">
        <v>48</v>
      </c>
      <c r="D23" s="43"/>
      <c r="E23" s="43"/>
      <c r="F23" s="43"/>
      <c r="G23" s="43"/>
      <c r="H23" s="43"/>
      <c r="I23" s="44">
        <f>I24</f>
        <v>4.7151277013752456E-2</v>
      </c>
      <c r="J23" s="45">
        <f>J24</f>
        <v>0.05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>
      <c r="A24" s="75"/>
      <c r="B24" s="32" t="s">
        <v>7</v>
      </c>
      <c r="C24" s="33" t="s">
        <v>26</v>
      </c>
      <c r="D24" s="39">
        <v>4</v>
      </c>
      <c r="E24" s="39">
        <v>3</v>
      </c>
      <c r="F24" s="39">
        <v>2</v>
      </c>
      <c r="G24" s="185">
        <f>$D$4</f>
        <v>3</v>
      </c>
      <c r="H24" s="40">
        <f>D24*E24*F24*G24</f>
        <v>72</v>
      </c>
      <c r="I24" s="41">
        <f>H24/$H$44</f>
        <v>4.7151277013752456E-2</v>
      </c>
      <c r="J24" s="42">
        <v>0.05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18.600000000000001" customHeight="1">
      <c r="A25" s="75"/>
      <c r="B25" s="36" t="s">
        <v>27</v>
      </c>
      <c r="C25" s="38" t="s">
        <v>49</v>
      </c>
      <c r="D25" s="43"/>
      <c r="E25" s="43"/>
      <c r="F25" s="43"/>
      <c r="G25" s="43"/>
      <c r="H25" s="43"/>
      <c r="I25" s="44">
        <f>I26</f>
        <v>7.072691552062868E-2</v>
      </c>
      <c r="J25" s="45">
        <f>J26</f>
        <v>0.08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1:20">
      <c r="A26" s="75"/>
      <c r="B26" s="32" t="s">
        <v>174</v>
      </c>
      <c r="C26" s="33" t="s">
        <v>126</v>
      </c>
      <c r="D26" s="39">
        <v>4</v>
      </c>
      <c r="E26" s="39">
        <v>3</v>
      </c>
      <c r="F26" s="39">
        <v>3</v>
      </c>
      <c r="G26" s="185">
        <f>$D$4</f>
        <v>3</v>
      </c>
      <c r="H26" s="40">
        <f>D26*E26*F26*G26</f>
        <v>108</v>
      </c>
      <c r="I26" s="41">
        <f>H26/$H$44</f>
        <v>7.072691552062868E-2</v>
      </c>
      <c r="J26" s="42">
        <v>0.08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1:20" ht="18.75">
      <c r="A27" s="75"/>
      <c r="B27" s="34" t="s">
        <v>52</v>
      </c>
      <c r="C27" s="35" t="s">
        <v>53</v>
      </c>
      <c r="D27" s="46"/>
      <c r="E27" s="46"/>
      <c r="F27" s="46"/>
      <c r="G27" s="46"/>
      <c r="H27" s="46"/>
      <c r="I27" s="47">
        <f>I28+I30</f>
        <v>0.24165029469548133</v>
      </c>
      <c r="J27" s="48">
        <f>J28+J30</f>
        <v>0.22999999999999998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0" ht="15.75">
      <c r="A28" s="75"/>
      <c r="B28" s="36" t="s">
        <v>28</v>
      </c>
      <c r="C28" s="38" t="s">
        <v>50</v>
      </c>
      <c r="D28" s="43"/>
      <c r="E28" s="43"/>
      <c r="F28" s="43"/>
      <c r="G28" s="43"/>
      <c r="H28" s="43"/>
      <c r="I28" s="44">
        <f>I29</f>
        <v>0.14734774066797643</v>
      </c>
      <c r="J28" s="45">
        <f>J29</f>
        <v>0.15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1:20">
      <c r="A29" s="75"/>
      <c r="B29" s="32" t="s">
        <v>29</v>
      </c>
      <c r="C29" s="33" t="s">
        <v>30</v>
      </c>
      <c r="D29" s="39">
        <v>5</v>
      </c>
      <c r="E29" s="39">
        <v>5</v>
      </c>
      <c r="F29" s="39">
        <v>3</v>
      </c>
      <c r="G29" s="185">
        <f>$D$5</f>
        <v>3</v>
      </c>
      <c r="H29" s="40">
        <f>D29*E29*F29*G29</f>
        <v>225</v>
      </c>
      <c r="I29" s="41">
        <f>H29/$H$44</f>
        <v>0.14734774066797643</v>
      </c>
      <c r="J29" s="42">
        <v>0.15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75">
      <c r="A30" s="75"/>
      <c r="B30" s="36" t="s">
        <v>31</v>
      </c>
      <c r="C30" s="38" t="s">
        <v>51</v>
      </c>
      <c r="D30" s="43"/>
      <c r="E30" s="43"/>
      <c r="F30" s="43"/>
      <c r="G30" s="43"/>
      <c r="H30" s="43"/>
      <c r="I30" s="44">
        <f>I31+I32</f>
        <v>9.4302554027504912E-2</v>
      </c>
      <c r="J30" s="45">
        <f>J31+J31</f>
        <v>0.08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</row>
    <row r="31" spans="1:20">
      <c r="A31" s="75"/>
      <c r="B31" s="32" t="s">
        <v>32</v>
      </c>
      <c r="C31" s="33" t="s">
        <v>33</v>
      </c>
      <c r="D31" s="39">
        <v>4</v>
      </c>
      <c r="E31" s="39">
        <v>3</v>
      </c>
      <c r="F31" s="39">
        <v>2</v>
      </c>
      <c r="G31" s="185">
        <f>$D$5</f>
        <v>3</v>
      </c>
      <c r="H31" s="40">
        <f>D31*E31*F31*G31</f>
        <v>72</v>
      </c>
      <c r="I31" s="41">
        <f>H31/$H$44</f>
        <v>4.7151277013752456E-2</v>
      </c>
      <c r="J31" s="42">
        <v>0.04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</row>
    <row r="32" spans="1:20">
      <c r="A32" s="75"/>
      <c r="B32" s="32" t="s">
        <v>34</v>
      </c>
      <c r="C32" s="33" t="s">
        <v>35</v>
      </c>
      <c r="D32" s="39">
        <v>4</v>
      </c>
      <c r="E32" s="39">
        <v>3</v>
      </c>
      <c r="F32" s="39">
        <v>2</v>
      </c>
      <c r="G32" s="185">
        <f>$D$5</f>
        <v>3</v>
      </c>
      <c r="H32" s="40">
        <f>D32*E32*F32*G32</f>
        <v>72</v>
      </c>
      <c r="I32" s="41">
        <f>H32/$H$44</f>
        <v>4.7151277013752456E-2</v>
      </c>
      <c r="J32" s="42">
        <v>0.04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8.75">
      <c r="A33" s="75"/>
      <c r="B33" s="34" t="s">
        <v>54</v>
      </c>
      <c r="C33" s="35" t="s">
        <v>55</v>
      </c>
      <c r="D33" s="46"/>
      <c r="E33" s="46"/>
      <c r="F33" s="46"/>
      <c r="G33" s="46"/>
      <c r="H33" s="46"/>
      <c r="I33" s="47">
        <f>I34+I37</f>
        <v>3.536345776031434E-2</v>
      </c>
      <c r="J33" s="48">
        <f>J34+J37</f>
        <v>0.11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spans="1:20" ht="15.75">
      <c r="A34" s="75"/>
      <c r="B34" s="36" t="s">
        <v>36</v>
      </c>
      <c r="C34" s="38" t="s">
        <v>56</v>
      </c>
      <c r="D34" s="43"/>
      <c r="E34" s="43"/>
      <c r="F34" s="43"/>
      <c r="G34" s="43"/>
      <c r="H34" s="43"/>
      <c r="I34" s="44">
        <f>SUM(I35:I36)</f>
        <v>2.3575638506876228E-2</v>
      </c>
      <c r="J34" s="45">
        <f>SUM(J35:J36)</f>
        <v>0.08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</row>
    <row r="35" spans="1:20">
      <c r="A35" s="75"/>
      <c r="B35" s="32" t="s">
        <v>37</v>
      </c>
      <c r="C35" s="33" t="s">
        <v>38</v>
      </c>
      <c r="D35" s="39">
        <v>1</v>
      </c>
      <c r="E35" s="39">
        <v>3</v>
      </c>
      <c r="F35" s="39">
        <v>3</v>
      </c>
      <c r="G35" s="185">
        <f>$D$6</f>
        <v>2</v>
      </c>
      <c r="H35" s="40">
        <f>D35*E35*F35*G35</f>
        <v>18</v>
      </c>
      <c r="I35" s="41">
        <f>H35/$H$44</f>
        <v>1.1787819253438114E-2</v>
      </c>
      <c r="J35" s="42">
        <v>0.04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spans="1:20">
      <c r="A36" s="75"/>
      <c r="B36" s="32" t="s">
        <v>127</v>
      </c>
      <c r="C36" s="33" t="s">
        <v>128</v>
      </c>
      <c r="D36" s="39">
        <v>1</v>
      </c>
      <c r="E36" s="39">
        <v>3</v>
      </c>
      <c r="F36" s="39">
        <v>3</v>
      </c>
      <c r="G36" s="185">
        <f>$D$6</f>
        <v>2</v>
      </c>
      <c r="H36" s="40">
        <f>D36*E36*F36*G36</f>
        <v>18</v>
      </c>
      <c r="I36" s="41">
        <f>H36/$H$44</f>
        <v>1.1787819253438114E-2</v>
      </c>
      <c r="J36" s="42">
        <v>0.04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1:20" ht="17.45" customHeight="1">
      <c r="A37" s="75"/>
      <c r="B37" s="36" t="s">
        <v>40</v>
      </c>
      <c r="C37" s="38" t="s">
        <v>57</v>
      </c>
      <c r="D37" s="43"/>
      <c r="E37" s="43"/>
      <c r="F37" s="43"/>
      <c r="G37" s="43"/>
      <c r="H37" s="43"/>
      <c r="I37" s="44">
        <f>I38</f>
        <v>1.1787819253438114E-2</v>
      </c>
      <c r="J37" s="45">
        <f>SUM(J38:J38)</f>
        <v>0.03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</row>
    <row r="38" spans="1:20">
      <c r="A38" s="75"/>
      <c r="B38" s="32" t="s">
        <v>39</v>
      </c>
      <c r="C38" s="33" t="s">
        <v>41</v>
      </c>
      <c r="D38" s="39">
        <v>1</v>
      </c>
      <c r="E38" s="39">
        <v>3</v>
      </c>
      <c r="F38" s="39">
        <v>3</v>
      </c>
      <c r="G38" s="185">
        <f>$D$6</f>
        <v>2</v>
      </c>
      <c r="H38" s="40">
        <f>D38*E38*F38*G38</f>
        <v>18</v>
      </c>
      <c r="I38" s="41">
        <f>H38/$H$44</f>
        <v>1.1787819253438114E-2</v>
      </c>
      <c r="J38" s="42">
        <v>0.03</v>
      </c>
      <c r="K38" s="75"/>
      <c r="L38" s="75"/>
      <c r="M38" s="75"/>
      <c r="N38" s="75"/>
      <c r="O38" s="75"/>
      <c r="P38" s="75"/>
      <c r="Q38" s="75"/>
      <c r="R38" s="75"/>
      <c r="S38" s="75"/>
      <c r="T38" s="75"/>
    </row>
    <row r="39" spans="1:20" ht="18.75">
      <c r="A39" s="75"/>
      <c r="B39" s="34" t="s">
        <v>59</v>
      </c>
      <c r="C39" s="35" t="s">
        <v>58</v>
      </c>
      <c r="D39" s="46"/>
      <c r="E39" s="46"/>
      <c r="F39" s="46"/>
      <c r="G39" s="46"/>
      <c r="H39" s="46"/>
      <c r="I39" s="47">
        <f>I40</f>
        <v>1.5717092337917484E-2</v>
      </c>
      <c r="J39" s="48">
        <f>J40</f>
        <v>0.08</v>
      </c>
      <c r="K39" s="75"/>
      <c r="L39" s="75"/>
      <c r="M39" s="75"/>
      <c r="N39" s="75"/>
      <c r="O39" s="75"/>
      <c r="P39" s="75"/>
      <c r="Q39" s="75"/>
      <c r="R39" s="75"/>
      <c r="S39" s="75"/>
      <c r="T39" s="75"/>
    </row>
    <row r="40" spans="1:20" ht="15.75">
      <c r="A40" s="75"/>
      <c r="B40" s="36" t="s">
        <v>42</v>
      </c>
      <c r="C40" s="38" t="s">
        <v>60</v>
      </c>
      <c r="D40" s="43"/>
      <c r="E40" s="43"/>
      <c r="F40" s="43"/>
      <c r="G40" s="43"/>
      <c r="H40" s="43"/>
      <c r="I40" s="44">
        <f>SUM(I41:I42)</f>
        <v>1.5717092337917484E-2</v>
      </c>
      <c r="J40" s="45">
        <f>SUM(J41:J42)</f>
        <v>0.08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</row>
    <row r="41" spans="1:20">
      <c r="A41" s="75"/>
      <c r="B41" s="32" t="s">
        <v>43</v>
      </c>
      <c r="C41" s="33" t="s">
        <v>44</v>
      </c>
      <c r="D41" s="39">
        <v>2</v>
      </c>
      <c r="E41" s="39">
        <v>3</v>
      </c>
      <c r="F41" s="39">
        <v>3</v>
      </c>
      <c r="G41" s="185">
        <f>$D$7</f>
        <v>1</v>
      </c>
      <c r="H41" s="40">
        <f>D41*E41*F41*G41</f>
        <v>18</v>
      </c>
      <c r="I41" s="41">
        <f>H41/$H$44</f>
        <v>1.1787819253438114E-2</v>
      </c>
      <c r="J41" s="42">
        <v>0.04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</row>
    <row r="42" spans="1:20">
      <c r="A42" s="75"/>
      <c r="B42" s="32" t="s">
        <v>45</v>
      </c>
      <c r="C42" s="33" t="s">
        <v>46</v>
      </c>
      <c r="D42" s="39">
        <v>2</v>
      </c>
      <c r="E42" s="39">
        <v>3</v>
      </c>
      <c r="F42" s="39">
        <v>1</v>
      </c>
      <c r="G42" s="185">
        <f>$D$7</f>
        <v>1</v>
      </c>
      <c r="H42" s="40">
        <f>D42*E42*F42*G42</f>
        <v>6</v>
      </c>
      <c r="I42" s="41">
        <f>H42/$H$44</f>
        <v>3.929273084479371E-3</v>
      </c>
      <c r="J42" s="42">
        <v>0.04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</row>
    <row r="43" spans="1:20">
      <c r="A43" s="75"/>
      <c r="B43" s="75"/>
      <c r="C43" s="75"/>
      <c r="D43" s="75"/>
      <c r="E43" s="75"/>
      <c r="F43" s="75"/>
      <c r="G43" s="61"/>
      <c r="H43" s="62"/>
      <c r="I43" s="62"/>
      <c r="J43" s="63"/>
      <c r="K43" s="75"/>
      <c r="L43" s="75"/>
      <c r="M43" s="75"/>
      <c r="N43" s="75"/>
      <c r="O43" s="75"/>
      <c r="P43" s="75"/>
      <c r="Q43" s="75"/>
      <c r="R43" s="75"/>
      <c r="S43" s="75"/>
      <c r="T43" s="75"/>
    </row>
    <row r="44" spans="1:20">
      <c r="A44" s="75"/>
      <c r="B44" s="75"/>
      <c r="C44" s="75"/>
      <c r="D44" s="75"/>
      <c r="E44" s="75"/>
      <c r="F44" s="75"/>
      <c r="G44" s="64" t="s">
        <v>65</v>
      </c>
      <c r="H44" s="72">
        <f>SUM(H17:H42)</f>
        <v>1527</v>
      </c>
      <c r="I44" s="66">
        <f>SUM(I17+I18+I19+I20+I21+I22+I24+I26+I29+I31+I32+I35+I36+I38+I41+I42)</f>
        <v>0.99999999999999978</v>
      </c>
      <c r="J44" s="67">
        <f>SUM(J17+J18+J19+J20+J21+J22+J24+J26+J29+J31+J32+J35+J36+J38+J41+J42)</f>
        <v>1.0000000000000002</v>
      </c>
      <c r="K44" s="75"/>
      <c r="L44" s="199" t="s">
        <v>152</v>
      </c>
      <c r="M44" s="75"/>
      <c r="N44" s="75"/>
      <c r="O44" s="75"/>
      <c r="P44" s="75"/>
      <c r="Q44" s="75"/>
      <c r="R44" s="75"/>
      <c r="S44" s="75"/>
      <c r="T44" s="75"/>
    </row>
    <row r="45" spans="1:20">
      <c r="A45" s="75"/>
      <c r="B45" s="75"/>
      <c r="C45" s="75"/>
      <c r="D45" s="75"/>
      <c r="E45" s="75"/>
      <c r="F45" s="75"/>
      <c r="G45" s="64" t="s">
        <v>85</v>
      </c>
      <c r="H45" s="65"/>
      <c r="I45" s="66">
        <f>I40+I37+I34+I30+I28+I25+I23+I16</f>
        <v>1</v>
      </c>
      <c r="J45" s="67">
        <f>J40+J37+J34+J30+J28+J25+J23+J16</f>
        <v>1</v>
      </c>
      <c r="K45" s="75"/>
      <c r="L45" s="199"/>
      <c r="M45" s="75"/>
      <c r="N45" s="75"/>
      <c r="O45" s="75"/>
      <c r="P45" s="75"/>
      <c r="Q45" s="75"/>
      <c r="R45" s="75"/>
      <c r="S45" s="75"/>
      <c r="T45" s="75"/>
    </row>
    <row r="46" spans="1:20">
      <c r="A46" s="75"/>
      <c r="B46" s="75"/>
      <c r="C46" s="75"/>
      <c r="D46" s="75"/>
      <c r="E46" s="75"/>
      <c r="F46" s="75"/>
      <c r="G46" s="68" t="s">
        <v>86</v>
      </c>
      <c r="H46" s="69"/>
      <c r="I46" s="70">
        <f>I39+I33+I27+I15</f>
        <v>1</v>
      </c>
      <c r="J46" s="71">
        <f>J39+J33+J27+J15</f>
        <v>1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</row>
    <row r="47" spans="1:20" ht="18.75">
      <c r="A47" s="75"/>
      <c r="B47" s="163" t="s">
        <v>105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</row>
    <row r="48" spans="1:20">
      <c r="A48" s="75"/>
      <c r="B48" s="26" t="s">
        <v>91</v>
      </c>
      <c r="C48" s="129">
        <v>1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</row>
    <row r="49" spans="1:20">
      <c r="A49" s="75"/>
      <c r="B49" s="26" t="s">
        <v>92</v>
      </c>
      <c r="C49" s="129">
        <v>2</v>
      </c>
      <c r="D49" s="75"/>
      <c r="E49" s="75"/>
      <c r="F49" s="75"/>
      <c r="G49" s="75"/>
      <c r="H49" s="75"/>
      <c r="I49" s="75"/>
      <c r="K49" s="75"/>
      <c r="L49" s="75"/>
      <c r="M49" s="75"/>
      <c r="N49" s="75"/>
      <c r="O49" s="75"/>
      <c r="P49" s="75"/>
      <c r="Q49" s="75"/>
      <c r="R49" s="75"/>
      <c r="S49" s="75"/>
      <c r="T49" s="75"/>
    </row>
    <row r="50" spans="1:20">
      <c r="A50" s="75"/>
      <c r="B50" s="26" t="s">
        <v>93</v>
      </c>
      <c r="C50" s="129">
        <v>3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spans="1:20">
      <c r="A51" s="75"/>
      <c r="B51" s="26" t="s">
        <v>184</v>
      </c>
      <c r="C51" s="129">
        <v>4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0">
      <c r="A52" s="75"/>
      <c r="B52" s="26" t="s">
        <v>94</v>
      </c>
      <c r="C52" s="129">
        <v>5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spans="1:20" ht="18.75">
      <c r="A53" s="75"/>
      <c r="B53" s="164" t="s">
        <v>95</v>
      </c>
      <c r="C53" s="73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</row>
    <row r="54" spans="1:20">
      <c r="A54" s="75"/>
      <c r="B54" s="130" t="s">
        <v>96</v>
      </c>
      <c r="C54" s="129">
        <v>1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</row>
    <row r="55" spans="1:20">
      <c r="A55" s="75"/>
      <c r="B55" s="130" t="s">
        <v>97</v>
      </c>
      <c r="C55" s="129">
        <v>2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</row>
    <row r="56" spans="1:20">
      <c r="A56" s="75"/>
      <c r="B56" s="130" t="s">
        <v>98</v>
      </c>
      <c r="C56" s="129">
        <v>3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</row>
    <row r="57" spans="1:20">
      <c r="A57" s="75"/>
      <c r="B57" s="130" t="s">
        <v>99</v>
      </c>
      <c r="C57" s="129">
        <v>4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</row>
    <row r="58" spans="1:20">
      <c r="A58" s="75"/>
      <c r="B58" s="26" t="s">
        <v>100</v>
      </c>
      <c r="C58" s="129">
        <v>5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</row>
    <row r="59" spans="1:20" ht="18.75">
      <c r="A59" s="75"/>
      <c r="B59" s="164" t="s">
        <v>101</v>
      </c>
      <c r="C59" s="73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</row>
    <row r="60" spans="1:20">
      <c r="A60" s="75"/>
      <c r="B60" s="26" t="s">
        <v>103</v>
      </c>
      <c r="C60" s="129">
        <v>1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</row>
    <row r="61" spans="1:20">
      <c r="A61" s="75"/>
      <c r="B61" s="26" t="s">
        <v>102</v>
      </c>
      <c r="C61" s="129">
        <v>2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</row>
    <row r="62" spans="1:20">
      <c r="A62" s="75"/>
      <c r="B62" s="29" t="s">
        <v>104</v>
      </c>
      <c r="C62" s="131">
        <v>3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</row>
    <row r="63" spans="1:20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</row>
    <row r="64" spans="1:20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1:1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  <row r="67" spans="1:1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</row>
    <row r="68" spans="1:1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1:1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</row>
    <row r="70" spans="1:13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</row>
    <row r="71" spans="1:13">
      <c r="A71" s="75"/>
    </row>
    <row r="72" spans="1:13">
      <c r="A72" s="75"/>
    </row>
    <row r="73" spans="1:13">
      <c r="A73" s="75"/>
    </row>
    <row r="74" spans="1:13">
      <c r="A74" s="75"/>
    </row>
    <row r="75" spans="1:13">
      <c r="A75" s="75"/>
    </row>
    <row r="76" spans="1:13">
      <c r="A76" s="75"/>
    </row>
    <row r="77" spans="1:13">
      <c r="A77" s="75"/>
    </row>
    <row r="78" spans="1:13">
      <c r="A78" s="75"/>
    </row>
  </sheetData>
  <pageMargins left="0.7" right="0.7" top="0.75" bottom="0.75" header="0.3" footer="0.3"/>
  <pageSetup paperSize="9" orientation="portrait" horizontalDpi="4294967293" verticalDpi="4294967293" r:id="rId1"/>
  <ignoredErrors>
    <ignoredError sqref="I23 I25 I30 I3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87"/>
  <sheetViews>
    <sheetView workbookViewId="0"/>
  </sheetViews>
  <sheetFormatPr defaultRowHeight="15"/>
  <cols>
    <col min="1" max="1" width="11.140625" customWidth="1"/>
    <col min="2" max="2" width="12.2851562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75">
      <c r="A1" s="190" t="s">
        <v>123</v>
      </c>
      <c r="B1" s="165" t="s">
        <v>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18.75">
      <c r="A2" s="191" t="s">
        <v>122</v>
      </c>
      <c r="B2" s="165" t="s">
        <v>125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15.75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ht="24" customHeight="1">
      <c r="A4" s="12" t="s">
        <v>14</v>
      </c>
      <c r="B4" s="13" t="s">
        <v>16</v>
      </c>
      <c r="C4" s="14"/>
      <c r="D4" s="75"/>
      <c r="E4" s="12" t="s">
        <v>15</v>
      </c>
      <c r="F4" s="13" t="s">
        <v>19</v>
      </c>
      <c r="G4" s="14"/>
      <c r="H4" s="75"/>
      <c r="I4" s="12" t="s">
        <v>20</v>
      </c>
      <c r="J4" s="13" t="s">
        <v>21</v>
      </c>
      <c r="K4" s="14"/>
      <c r="L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30.95" customHeight="1">
      <c r="A5" s="259" t="s">
        <v>1</v>
      </c>
      <c r="B5" s="264" t="str">
        <f>'Passport - KPIs'!C5</f>
        <v>Primary energy demand per internal useful floor area per year</v>
      </c>
      <c r="C5" s="265"/>
      <c r="D5" s="75"/>
      <c r="E5" s="259" t="s">
        <v>1</v>
      </c>
      <c r="F5" s="264" t="str">
        <f>'Passport - KPIs'!C6</f>
        <v>Delivered thermal energy demand per internal useful floor area per year</v>
      </c>
      <c r="G5" s="265"/>
      <c r="H5" s="75"/>
      <c r="I5" s="259" t="s">
        <v>1</v>
      </c>
      <c r="J5" s="264" t="str">
        <f>'Passport - KPIs'!C7</f>
        <v>Delivered electric energy demand per internal useful floor area per year</v>
      </c>
      <c r="K5" s="265"/>
      <c r="L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>
      <c r="B6" s="148">
        <v>76</v>
      </c>
      <c r="C6" s="150" t="s">
        <v>66</v>
      </c>
      <c r="D6" s="136"/>
      <c r="E6" s="149"/>
      <c r="F6" s="148">
        <v>50</v>
      </c>
      <c r="G6" s="150" t="s">
        <v>66</v>
      </c>
      <c r="H6" s="75"/>
      <c r="I6" s="149"/>
      <c r="J6" s="148">
        <v>25</v>
      </c>
      <c r="K6" s="150" t="s">
        <v>66</v>
      </c>
      <c r="L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15.75">
      <c r="A7" s="149" t="s">
        <v>0</v>
      </c>
      <c r="B7" s="192">
        <f>IF((5*B6)/(B14-B12)-(5*B12)/(B14-B12)&gt;5,5,IF((5*B6)/(B14-B12)-(5*B12)/(B14-B12)&lt;0,-1,(5*B6)/(B14-B12)-(5*B12)/(B14-B12)))</f>
        <v>0.40000000000000036</v>
      </c>
      <c r="C7" s="150"/>
      <c r="D7" s="137"/>
      <c r="E7" s="149" t="s">
        <v>0</v>
      </c>
      <c r="F7" s="192">
        <f>IF((5*F6)/(F14-F12)-(5*F12)/(F14-F12)&gt;5,5,IF((5*F6)/(F14-F12)-(5*F12)/(F14-F12)&lt;0,-1,(5*F6)/(F14-F12)-(5*F12)/(F14-F12)))</f>
        <v>2</v>
      </c>
      <c r="G7" s="150"/>
      <c r="H7" s="75"/>
      <c r="I7" s="149" t="s">
        <v>0</v>
      </c>
      <c r="J7" s="192">
        <f>IF((5*J6)/(J14-J12)-(5*J12)/(J14-J12)&gt;5,5,IF((5*J6)/(J14-J12)-(5*J12)/(J14-J12)&lt;0,-1,(5*J6)/(J14-J12)-(5*J12)/(J14-J12)))</f>
        <v>2.5</v>
      </c>
      <c r="K7" s="150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>
      <c r="A8" s="149" t="s">
        <v>84</v>
      </c>
      <c r="B8" s="151">
        <f>B7*Weights!J17</f>
        <v>3.2000000000000028E-2</v>
      </c>
      <c r="C8" s="150"/>
      <c r="D8" s="137"/>
      <c r="E8" s="149" t="s">
        <v>84</v>
      </c>
      <c r="F8" s="151">
        <f>F7*Weights!J18</f>
        <v>0.16</v>
      </c>
      <c r="G8" s="150"/>
      <c r="H8" s="75"/>
      <c r="I8" s="149" t="s">
        <v>84</v>
      </c>
      <c r="J8" s="151">
        <f>J7*Weights!J19</f>
        <v>0.125</v>
      </c>
      <c r="K8" s="150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4">
      <c r="A9" s="149"/>
      <c r="B9" s="27"/>
      <c r="C9" s="152"/>
      <c r="D9" s="137"/>
      <c r="E9" s="149"/>
      <c r="F9" s="27"/>
      <c r="G9" s="152"/>
      <c r="H9" s="75"/>
      <c r="I9" s="149"/>
      <c r="J9" s="27"/>
      <c r="K9" s="152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>
      <c r="A10" s="15"/>
      <c r="B10" s="9" t="s">
        <v>6</v>
      </c>
      <c r="C10" s="16" t="s">
        <v>0</v>
      </c>
      <c r="D10" s="75"/>
      <c r="E10" s="15"/>
      <c r="F10" s="9" t="s">
        <v>6</v>
      </c>
      <c r="G10" s="16" t="s">
        <v>0</v>
      </c>
      <c r="H10" s="136"/>
      <c r="I10" s="15"/>
      <c r="J10" s="9" t="s">
        <v>6</v>
      </c>
      <c r="K10" s="16" t="s">
        <v>0</v>
      </c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4">
      <c r="A11" s="17" t="s">
        <v>2</v>
      </c>
      <c r="B11" s="1">
        <f>IF((B12+(B12-B14)/5)&lt;0,0,(B12+(B12-B14)/5))</f>
        <v>90</v>
      </c>
      <c r="C11" s="18">
        <v>-1</v>
      </c>
      <c r="D11" s="75"/>
      <c r="E11" s="17" t="s">
        <v>2</v>
      </c>
      <c r="F11" s="1">
        <f>IF((F12+(F12-F14)/5)&lt;0,0,(F12+(F12-F14)/5))</f>
        <v>80</v>
      </c>
      <c r="G11" s="18">
        <v>-1</v>
      </c>
      <c r="H11" s="137"/>
      <c r="I11" s="17" t="s">
        <v>2</v>
      </c>
      <c r="J11" s="1">
        <f>IF((J12+(J12-J14)/5)&lt;0,0,(J12+(J12-J14)/5))</f>
        <v>32</v>
      </c>
      <c r="K11" s="18">
        <v>-1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24">
      <c r="A12" s="17" t="s">
        <v>3</v>
      </c>
      <c r="B12" s="134">
        <v>80</v>
      </c>
      <c r="C12" s="18">
        <v>0</v>
      </c>
      <c r="D12" s="75"/>
      <c r="E12" s="17" t="s">
        <v>3</v>
      </c>
      <c r="F12" s="134">
        <v>70</v>
      </c>
      <c r="G12" s="18">
        <v>0</v>
      </c>
      <c r="H12" s="75"/>
      <c r="I12" s="17" t="s">
        <v>3</v>
      </c>
      <c r="J12" s="134">
        <v>30</v>
      </c>
      <c r="K12" s="18">
        <v>0</v>
      </c>
      <c r="L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4">
      <c r="A13" s="17" t="s">
        <v>4</v>
      </c>
      <c r="B13" s="1">
        <f>B12-3*(B12-B14)/5</f>
        <v>50</v>
      </c>
      <c r="C13" s="18">
        <v>3</v>
      </c>
      <c r="D13" s="75"/>
      <c r="E13" s="17" t="s">
        <v>4</v>
      </c>
      <c r="F13" s="1">
        <f>F12-3*(F12-F14)/5</f>
        <v>40</v>
      </c>
      <c r="G13" s="18">
        <v>3</v>
      </c>
      <c r="H13" s="75"/>
      <c r="I13" s="17" t="s">
        <v>4</v>
      </c>
      <c r="J13" s="1">
        <f>J12-3*(J12-J14)/5</f>
        <v>24</v>
      </c>
      <c r="K13" s="18">
        <v>3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ht="15.75" thickBot="1">
      <c r="A14" s="19" t="s">
        <v>5</v>
      </c>
      <c r="B14" s="135">
        <v>30</v>
      </c>
      <c r="C14" s="20">
        <v>5</v>
      </c>
      <c r="D14" s="75"/>
      <c r="E14" s="19" t="s">
        <v>5</v>
      </c>
      <c r="F14" s="135">
        <v>20</v>
      </c>
      <c r="G14" s="20">
        <v>5</v>
      </c>
      <c r="H14" s="75"/>
      <c r="I14" s="19" t="s">
        <v>5</v>
      </c>
      <c r="J14" s="135">
        <v>20</v>
      </c>
      <c r="K14" s="20">
        <v>5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1:24" ht="15.75" thickBot="1">
      <c r="A16" s="75"/>
      <c r="B16" s="75"/>
      <c r="C16" s="75"/>
      <c r="D16" s="27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</row>
    <row r="17" spans="1:24" ht="43.5" customHeight="1">
      <c r="A17" s="12" t="s">
        <v>67</v>
      </c>
      <c r="B17" s="262" t="s">
        <v>69</v>
      </c>
      <c r="C17" s="263"/>
      <c r="D17" s="75"/>
      <c r="E17" s="12" t="s">
        <v>22</v>
      </c>
      <c r="F17" s="262" t="s">
        <v>70</v>
      </c>
      <c r="G17" s="263"/>
      <c r="H17" s="75"/>
      <c r="I17" s="12" t="s">
        <v>47</v>
      </c>
      <c r="J17" s="262" t="s">
        <v>71</v>
      </c>
      <c r="K17" s="263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</row>
    <row r="18" spans="1:24" ht="32.450000000000003" customHeight="1">
      <c r="A18" s="260" t="s">
        <v>1</v>
      </c>
      <c r="B18" s="264" t="str">
        <f>'Passport - KPIs'!C8</f>
        <v>Share of renewable energy in final thermal energy consumptions</v>
      </c>
      <c r="C18" s="265"/>
      <c r="D18" s="75"/>
      <c r="E18" s="260" t="s">
        <v>1</v>
      </c>
      <c r="F18" s="264" t="str">
        <f>'Passport - KPIs'!C9</f>
        <v>Share of renewable energy in final electric energy consumption</v>
      </c>
      <c r="G18" s="265"/>
      <c r="H18" s="75"/>
      <c r="I18" s="260" t="s">
        <v>1</v>
      </c>
      <c r="J18" s="264" t="str">
        <f>'Passport - KPIs'!C10</f>
        <v>Embodied primary non-renewable energy</v>
      </c>
      <c r="K18" s="26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4">
      <c r="A19" s="149"/>
      <c r="B19" s="148">
        <v>32</v>
      </c>
      <c r="C19" s="150" t="s">
        <v>68</v>
      </c>
      <c r="D19" s="136"/>
      <c r="E19" s="149"/>
      <c r="F19" s="148">
        <v>70</v>
      </c>
      <c r="G19" s="150" t="s">
        <v>68</v>
      </c>
      <c r="H19" s="75"/>
      <c r="I19" s="149"/>
      <c r="J19" s="148">
        <v>110</v>
      </c>
      <c r="K19" s="150" t="s">
        <v>72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4" ht="15.75">
      <c r="A20" s="149" t="s">
        <v>0</v>
      </c>
      <c r="B20" s="192">
        <f>IF((5*B19)/(B27-B25)-(5*B25)/(B27-B25)&gt;5,5,IF((5*B19)/(B27-B25)-(5*B25)/(B27-B25)&lt;0,-1,(5*B19)/(B27-B25)-(5*B25)/(B27-B25)))</f>
        <v>0.14285714285714279</v>
      </c>
      <c r="C20" s="150"/>
      <c r="D20" s="137"/>
      <c r="E20" s="149" t="s">
        <v>0</v>
      </c>
      <c r="F20" s="192">
        <f>IF((5*F19)/(F27-F25)-(5*F25)/(F27-F25)&gt;5,5,IF((5*F19)/(F27-F25)-(5*F25)/(F27-F25)&lt;0,-1,(5*F19)/(F27-F25)-(5*F25)/(F27-F25)))</f>
        <v>2.4999999999999996</v>
      </c>
      <c r="G20" s="150"/>
      <c r="H20" s="75"/>
      <c r="I20" s="149" t="s">
        <v>0</v>
      </c>
      <c r="J20" s="192">
        <f>IF((5*J19)/(J27-J25)-(5*J25)/(J27-J25)&gt;5,5,IF((5*J19)/(J27-J25)-(5*J25)/(J27-J25)&lt;0,-1,(5*J19)/(J27-J25)-(5*J25)/(J27-J25)))</f>
        <v>-1</v>
      </c>
      <c r="K20" s="150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ht="30">
      <c r="A21" s="193" t="s">
        <v>132</v>
      </c>
      <c r="B21" s="151">
        <f>B20*Weights!J20</f>
        <v>1.1428571428571423E-2</v>
      </c>
      <c r="C21" s="150"/>
      <c r="D21" s="137"/>
      <c r="E21" s="193" t="s">
        <v>132</v>
      </c>
      <c r="F21" s="151">
        <f>F20*Weights!J21</f>
        <v>0.19999999999999996</v>
      </c>
      <c r="G21" s="150"/>
      <c r="H21" s="75"/>
      <c r="I21" s="193" t="s">
        <v>132</v>
      </c>
      <c r="J21" s="151">
        <f>J20*Weights!J22</f>
        <v>-0.08</v>
      </c>
      <c r="K21" s="150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  <row r="22" spans="1:24">
      <c r="A22" s="149"/>
      <c r="B22" s="27"/>
      <c r="C22" s="152"/>
      <c r="D22" s="137"/>
      <c r="E22" s="149"/>
      <c r="F22" s="27"/>
      <c r="G22" s="152"/>
      <c r="H22" s="75"/>
      <c r="I22" s="149"/>
      <c r="J22" s="27"/>
      <c r="K22" s="152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</row>
    <row r="23" spans="1:24">
      <c r="A23" s="15"/>
      <c r="B23" s="9" t="s">
        <v>6</v>
      </c>
      <c r="C23" s="16" t="s">
        <v>0</v>
      </c>
      <c r="D23" s="75"/>
      <c r="E23" s="15"/>
      <c r="F23" s="9" t="s">
        <v>6</v>
      </c>
      <c r="G23" s="16" t="s">
        <v>0</v>
      </c>
      <c r="H23" s="136"/>
      <c r="I23" s="15"/>
      <c r="J23" s="9" t="s">
        <v>6</v>
      </c>
      <c r="K23" s="16" t="s">
        <v>0</v>
      </c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</row>
    <row r="24" spans="1:24">
      <c r="A24" s="17" t="s">
        <v>2</v>
      </c>
      <c r="B24" s="1">
        <f>IF((B25+(B25-B27)/5)&lt;0,0,(B25+(B25-B27)/5))</f>
        <v>16</v>
      </c>
      <c r="C24" s="18">
        <v>-1</v>
      </c>
      <c r="D24" s="75"/>
      <c r="E24" s="17" t="s">
        <v>2</v>
      </c>
      <c r="F24" s="1">
        <f>IF((F25+(F25-F27)/5)&lt;0,0,(F25+(F25-F27)/5))</f>
        <v>28</v>
      </c>
      <c r="G24" s="18">
        <v>-1</v>
      </c>
      <c r="H24" s="137"/>
      <c r="I24" s="17" t="s">
        <v>2</v>
      </c>
      <c r="J24" s="1">
        <f>IF((J25+(J25-J27)/5)&lt;0,0,(J25+(J25-J27)/5))</f>
        <v>110</v>
      </c>
      <c r="K24" s="18">
        <v>-1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1:24">
      <c r="A25" s="17" t="s">
        <v>3</v>
      </c>
      <c r="B25" s="134">
        <v>30</v>
      </c>
      <c r="C25" s="18">
        <v>0</v>
      </c>
      <c r="D25" s="75"/>
      <c r="E25" s="17" t="s">
        <v>3</v>
      </c>
      <c r="F25" s="134">
        <v>40</v>
      </c>
      <c r="G25" s="18">
        <v>0</v>
      </c>
      <c r="H25" s="75"/>
      <c r="I25" s="17" t="s">
        <v>3</v>
      </c>
      <c r="J25" s="134">
        <v>100</v>
      </c>
      <c r="K25" s="18">
        <v>0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>
      <c r="A26" s="17" t="s">
        <v>4</v>
      </c>
      <c r="B26" s="1">
        <f>B25-3*(B25-B27)/5</f>
        <v>72</v>
      </c>
      <c r="C26" s="18">
        <v>3</v>
      </c>
      <c r="D26" s="75"/>
      <c r="E26" s="17" t="s">
        <v>4</v>
      </c>
      <c r="F26" s="1">
        <f>F25-3*(F25-F27)/5</f>
        <v>76</v>
      </c>
      <c r="G26" s="18">
        <v>3</v>
      </c>
      <c r="H26" s="75"/>
      <c r="I26" s="17" t="s">
        <v>4</v>
      </c>
      <c r="J26" s="1">
        <f>J25-3*(J25-J27)/5</f>
        <v>70</v>
      </c>
      <c r="K26" s="18">
        <v>3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ht="15.75" thickBot="1">
      <c r="A27" s="19" t="s">
        <v>5</v>
      </c>
      <c r="B27" s="135">
        <v>100</v>
      </c>
      <c r="C27" s="20">
        <v>5</v>
      </c>
      <c r="D27" s="75"/>
      <c r="E27" s="19" t="s">
        <v>5</v>
      </c>
      <c r="F27" s="135">
        <v>100</v>
      </c>
      <c r="G27" s="20">
        <v>5</v>
      </c>
      <c r="H27" s="75"/>
      <c r="I27" s="19" t="s">
        <v>5</v>
      </c>
      <c r="J27" s="135">
        <v>50</v>
      </c>
      <c r="K27" s="20">
        <v>5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1:24" ht="15.75" thickBot="1">
      <c r="A28" s="2"/>
      <c r="B28" s="2"/>
      <c r="C28" s="3"/>
      <c r="D28" s="27"/>
      <c r="E28" s="3"/>
      <c r="F28" s="3"/>
      <c r="G28" s="3"/>
      <c r="H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ht="38.1" customHeight="1">
      <c r="A29" s="12" t="s">
        <v>7</v>
      </c>
      <c r="B29" s="13" t="s">
        <v>73</v>
      </c>
      <c r="C29" s="14"/>
      <c r="D29" s="75"/>
      <c r="E29" s="12" t="s">
        <v>174</v>
      </c>
      <c r="F29" s="13" t="s">
        <v>126</v>
      </c>
      <c r="G29" s="14"/>
      <c r="H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37.5" customHeight="1">
      <c r="A30" s="260" t="s">
        <v>1</v>
      </c>
      <c r="B30" s="264" t="str">
        <f>'Passport - KPIs'!C12</f>
        <v>Weight of recycled materials on total weight of materials</v>
      </c>
      <c r="C30" s="265"/>
      <c r="D30" s="75"/>
      <c r="E30" s="259" t="s">
        <v>1</v>
      </c>
      <c r="F30" s="264" t="str">
        <f>'Passport - KPIs'!C14</f>
        <v>Potable water consumption per occupant per year</v>
      </c>
      <c r="G30" s="265"/>
      <c r="H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>
      <c r="A31" s="149"/>
      <c r="B31" s="148">
        <v>15</v>
      </c>
      <c r="C31" s="150" t="s">
        <v>68</v>
      </c>
      <c r="D31" s="136"/>
      <c r="E31" s="149"/>
      <c r="F31" s="148">
        <v>35</v>
      </c>
      <c r="G31" s="150" t="s">
        <v>74</v>
      </c>
      <c r="H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 ht="15.75">
      <c r="A32" s="149" t="s">
        <v>0</v>
      </c>
      <c r="B32" s="192">
        <f>IF((5*B31)/(B39-B37)-(5*B37)/(B39-B37)&gt;5,5,IF((5*B31)/(B39-B37)-(5*B37)/(B39-B37)&lt;0,-1,(5*B31)/(B39-B37)-(5*B37)/(B39-B37)))</f>
        <v>0.625</v>
      </c>
      <c r="C32" s="150"/>
      <c r="D32" s="137"/>
      <c r="E32" s="149" t="s">
        <v>0</v>
      </c>
      <c r="F32" s="192">
        <f>IF((5*F31)/(F39-F37)-(5*F37)/(F39-F37)&gt;5,5,IF((5*F31)/(F39-F37)-(5*F37)/(F39-F37)&lt;0,-1,(5*F31)/(F39-F37)-(5*F37)/(F39-F37)))</f>
        <v>1.6666666666666679</v>
      </c>
      <c r="G32" s="150"/>
      <c r="H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3" spans="1:24" ht="30">
      <c r="A33" s="193" t="s">
        <v>132</v>
      </c>
      <c r="B33" s="195">
        <f>B32*Weights!J24</f>
        <v>3.125E-2</v>
      </c>
      <c r="C33" s="150"/>
      <c r="D33" s="137"/>
      <c r="E33" s="193" t="s">
        <v>132</v>
      </c>
      <c r="F33" s="198">
        <f>F32*Weights!J26</f>
        <v>0.13333333333333344</v>
      </c>
      <c r="G33" s="150"/>
      <c r="H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</row>
    <row r="34" spans="1:24">
      <c r="A34" s="149"/>
      <c r="B34" s="27"/>
      <c r="C34" s="152"/>
      <c r="D34" s="137"/>
      <c r="E34" s="149"/>
      <c r="F34" s="27"/>
      <c r="G34" s="152"/>
      <c r="H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</row>
    <row r="35" spans="1:24">
      <c r="A35" s="15"/>
      <c r="B35" s="9" t="s">
        <v>6</v>
      </c>
      <c r="C35" s="16" t="s">
        <v>0</v>
      </c>
      <c r="D35" s="75"/>
      <c r="E35" s="15"/>
      <c r="F35" s="9" t="s">
        <v>6</v>
      </c>
      <c r="G35" s="16" t="s">
        <v>0</v>
      </c>
      <c r="H35" s="136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>
      <c r="A36" s="17" t="s">
        <v>2</v>
      </c>
      <c r="B36" s="1">
        <f>IF((B37+(B37-B39)/5)&lt;0,0,(B37+(B37-B39)/5))</f>
        <v>2</v>
      </c>
      <c r="C36" s="18">
        <v>-1</v>
      </c>
      <c r="D36" s="75"/>
      <c r="E36" s="17" t="s">
        <v>2</v>
      </c>
      <c r="F36" s="1">
        <f>IF((F37+(F37-F39)/5)&lt;0,0,(F37+(F37-F39)/5))</f>
        <v>43</v>
      </c>
      <c r="G36" s="18">
        <v>-1</v>
      </c>
      <c r="H36" s="137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>
      <c r="A37" s="17" t="s">
        <v>3</v>
      </c>
      <c r="B37" s="134">
        <v>10</v>
      </c>
      <c r="C37" s="18">
        <v>0</v>
      </c>
      <c r="D37" s="75"/>
      <c r="E37" s="17" t="s">
        <v>3</v>
      </c>
      <c r="F37" s="134">
        <v>40</v>
      </c>
      <c r="G37" s="18">
        <v>0</v>
      </c>
      <c r="H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1:24">
      <c r="A38" s="17" t="s">
        <v>4</v>
      </c>
      <c r="B38" s="1">
        <f>B37-3*(B37-B39)/5</f>
        <v>34</v>
      </c>
      <c r="C38" s="18">
        <v>3</v>
      </c>
      <c r="D38" s="75"/>
      <c r="E38" s="17" t="s">
        <v>4</v>
      </c>
      <c r="F38" s="1">
        <f>F37-3*(F37-F39)/5</f>
        <v>31</v>
      </c>
      <c r="G38" s="18">
        <v>3</v>
      </c>
      <c r="H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1:24" ht="15.75" thickBot="1">
      <c r="A39" s="19" t="s">
        <v>5</v>
      </c>
      <c r="B39" s="135">
        <v>50</v>
      </c>
      <c r="C39" s="20">
        <v>5</v>
      </c>
      <c r="D39" s="75"/>
      <c r="E39" s="19" t="s">
        <v>5</v>
      </c>
      <c r="F39" s="135">
        <v>25</v>
      </c>
      <c r="G39" s="20">
        <v>5</v>
      </c>
      <c r="H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1:24">
      <c r="A40" s="138"/>
      <c r="B40" s="138"/>
      <c r="C40" s="27"/>
      <c r="D40" s="27"/>
      <c r="E40" s="27"/>
      <c r="F40" s="27"/>
      <c r="G40" s="27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1:24">
      <c r="A41" s="128"/>
      <c r="B41" s="139"/>
      <c r="C41" s="139"/>
      <c r="D41" s="27"/>
      <c r="E41" s="27"/>
      <c r="F41" s="27"/>
      <c r="G41" s="27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</row>
    <row r="42" spans="1:24">
      <c r="A42" s="128"/>
      <c r="B42" s="139"/>
      <c r="C42" s="139"/>
      <c r="D42" s="27"/>
      <c r="E42" s="27"/>
      <c r="F42" s="27"/>
      <c r="G42" s="27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  <row r="43" spans="1:24">
      <c r="A43" s="128"/>
      <c r="B43" s="140"/>
      <c r="C43" s="139"/>
      <c r="D43" s="27"/>
      <c r="E43" s="27"/>
      <c r="F43" s="27"/>
      <c r="G43" s="27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</row>
    <row r="44" spans="1:24">
      <c r="A44" s="128"/>
      <c r="B44" s="27"/>
      <c r="C44" s="27"/>
      <c r="D44" s="27"/>
      <c r="E44" s="27"/>
      <c r="F44" s="27"/>
      <c r="G44" s="2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</row>
    <row r="45" spans="1:24">
      <c r="A45" s="27"/>
      <c r="B45" s="133"/>
      <c r="C45" s="133"/>
      <c r="D45" s="27"/>
      <c r="E45" s="27"/>
      <c r="F45" s="27"/>
      <c r="G45" s="27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</row>
    <row r="46" spans="1:24">
      <c r="A46" s="141"/>
      <c r="B46" s="142"/>
      <c r="C46" s="133"/>
      <c r="D46" s="27"/>
      <c r="E46" s="27"/>
      <c r="F46" s="27"/>
      <c r="G46" s="27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</row>
    <row r="47" spans="1:24">
      <c r="A47" s="141"/>
      <c r="B47" s="142"/>
      <c r="C47" s="133"/>
      <c r="D47" s="27"/>
      <c r="E47" s="27"/>
      <c r="F47" s="27"/>
      <c r="G47" s="27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</row>
    <row r="48" spans="1:24">
      <c r="A48" s="141"/>
      <c r="B48" s="142"/>
      <c r="C48" s="133"/>
      <c r="D48" s="27"/>
      <c r="E48" s="27"/>
      <c r="F48" s="27"/>
      <c r="G48" s="27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</row>
    <row r="49" spans="1:24">
      <c r="A49" s="141"/>
      <c r="B49" s="142"/>
      <c r="C49" s="133"/>
      <c r="D49" s="27"/>
      <c r="E49" s="27"/>
      <c r="F49" s="27"/>
      <c r="G49" s="27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</row>
    <row r="50" spans="1:24">
      <c r="A50" s="27"/>
      <c r="B50" s="27"/>
      <c r="C50" s="27"/>
      <c r="D50" s="27"/>
      <c r="E50" s="27"/>
      <c r="F50" s="27"/>
      <c r="G50" s="27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</row>
    <row r="51" spans="1:24">
      <c r="A51" s="138"/>
      <c r="B51" s="138"/>
      <c r="C51" s="27"/>
      <c r="D51" s="27"/>
      <c r="E51" s="27"/>
      <c r="F51" s="27"/>
      <c r="G51" s="27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</row>
    <row r="52" spans="1:24">
      <c r="A52" s="128"/>
      <c r="B52" s="139"/>
      <c r="C52" s="139"/>
      <c r="D52" s="27"/>
      <c r="E52" s="27"/>
      <c r="F52" s="27"/>
      <c r="G52" s="27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</row>
    <row r="53" spans="1:24">
      <c r="A53" s="128"/>
      <c r="B53" s="139"/>
      <c r="C53" s="139"/>
      <c r="D53" s="27"/>
      <c r="E53" s="27"/>
      <c r="F53" s="27"/>
      <c r="G53" s="27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</row>
    <row r="54" spans="1:24">
      <c r="A54" s="128"/>
      <c r="B54" s="140"/>
      <c r="C54" s="139"/>
      <c r="D54" s="27"/>
      <c r="E54" s="27"/>
      <c r="F54" s="27"/>
      <c r="G54" s="27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</row>
    <row r="55" spans="1:24">
      <c r="A55" s="128"/>
      <c r="B55" s="27"/>
      <c r="C55" s="27"/>
      <c r="D55" s="27"/>
      <c r="E55" s="27"/>
      <c r="F55" s="27"/>
      <c r="G55" s="27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</row>
    <row r="56" spans="1:24">
      <c r="A56" s="27"/>
      <c r="B56" s="133"/>
      <c r="C56" s="133"/>
      <c r="D56" s="27"/>
      <c r="E56" s="27"/>
      <c r="F56" s="27"/>
      <c r="G56" s="27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</row>
    <row r="57" spans="1:24">
      <c r="A57" s="141"/>
      <c r="B57" s="142"/>
      <c r="C57" s="133"/>
      <c r="D57" s="27"/>
      <c r="E57" s="27"/>
      <c r="F57" s="27"/>
      <c r="G57" s="27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</row>
    <row r="58" spans="1:24">
      <c r="A58" s="141"/>
      <c r="B58" s="142"/>
      <c r="C58" s="133"/>
      <c r="D58" s="27"/>
      <c r="E58" s="27"/>
      <c r="F58" s="27"/>
      <c r="G58" s="27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</row>
    <row r="59" spans="1:24">
      <c r="A59" s="141"/>
      <c r="B59" s="142"/>
      <c r="C59" s="133"/>
      <c r="D59" s="27"/>
      <c r="E59" s="27"/>
      <c r="F59" s="27"/>
      <c r="G59" s="27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</row>
    <row r="60" spans="1:24">
      <c r="A60" s="141"/>
      <c r="B60" s="142"/>
      <c r="C60" s="133"/>
      <c r="D60" s="27"/>
      <c r="E60" s="27"/>
      <c r="F60" s="27"/>
      <c r="G60" s="27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</row>
    <row r="61" spans="1:24">
      <c r="A61" s="27"/>
      <c r="B61" s="27"/>
      <c r="C61" s="27"/>
      <c r="D61" s="27"/>
      <c r="E61" s="27"/>
      <c r="F61" s="27"/>
      <c r="G61" s="27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</row>
    <row r="62" spans="1:24">
      <c r="A62" s="27"/>
      <c r="B62" s="27"/>
      <c r="C62" s="27"/>
      <c r="D62" s="27"/>
      <c r="E62" s="27"/>
      <c r="F62" s="27"/>
      <c r="G62" s="27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</row>
    <row r="63" spans="1:24">
      <c r="A63" s="27"/>
      <c r="B63" s="27"/>
      <c r="C63" s="27"/>
      <c r="D63" s="27"/>
      <c r="E63" s="27"/>
      <c r="F63" s="27"/>
      <c r="G63" s="27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</row>
    <row r="64" spans="1:24">
      <c r="A64" s="27"/>
      <c r="B64" s="27"/>
      <c r="C64" s="27"/>
      <c r="D64" s="27"/>
      <c r="E64" s="27"/>
      <c r="F64" s="27"/>
      <c r="G64" s="27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</row>
    <row r="65" spans="1:24">
      <c r="A65" s="3"/>
      <c r="B65" s="3"/>
      <c r="C65" s="3"/>
      <c r="D65" s="3"/>
      <c r="E65" s="3"/>
      <c r="F65" s="3"/>
      <c r="G65" s="3"/>
      <c r="H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</row>
    <row r="66" spans="1:24">
      <c r="A66" s="3"/>
      <c r="B66" s="3"/>
      <c r="C66" s="3"/>
      <c r="D66" s="3"/>
      <c r="E66" s="3"/>
      <c r="F66" s="3"/>
      <c r="G66" s="3"/>
      <c r="H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</row>
    <row r="67" spans="1:24">
      <c r="A67" s="3"/>
      <c r="B67" s="3"/>
      <c r="C67" s="3"/>
      <c r="D67" s="3"/>
      <c r="E67" s="3"/>
      <c r="F67" s="3"/>
      <c r="G67" s="3"/>
      <c r="H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</row>
    <row r="68" spans="1:24">
      <c r="A68" s="3"/>
      <c r="B68" s="3"/>
      <c r="C68" s="3"/>
      <c r="D68" s="3"/>
      <c r="E68" s="3"/>
      <c r="F68" s="3"/>
      <c r="G68" s="3"/>
      <c r="H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</row>
    <row r="69" spans="1:24">
      <c r="A69" s="3"/>
      <c r="B69" s="3"/>
      <c r="C69" s="3"/>
      <c r="D69" s="3"/>
      <c r="E69" s="3"/>
      <c r="F69" s="3"/>
      <c r="G69" s="3"/>
      <c r="H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</row>
    <row r="70" spans="1:24">
      <c r="A70" s="3"/>
      <c r="B70" s="3"/>
      <c r="C70" s="3"/>
      <c r="D70" s="3"/>
      <c r="E70" s="3"/>
      <c r="F70" s="3"/>
      <c r="G70" s="3"/>
      <c r="H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</row>
    <row r="71" spans="1:24">
      <c r="A71" s="3"/>
      <c r="B71" s="3"/>
      <c r="C71" s="3"/>
      <c r="D71" s="3"/>
      <c r="E71" s="3"/>
      <c r="F71" s="3"/>
      <c r="G71" s="3"/>
      <c r="H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</row>
    <row r="72" spans="1:24">
      <c r="A72" s="3"/>
      <c r="B72" s="3"/>
      <c r="C72" s="3"/>
      <c r="D72" s="3"/>
      <c r="E72" s="3"/>
      <c r="F72" s="3"/>
      <c r="G72" s="3"/>
      <c r="H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</row>
    <row r="73" spans="1:24">
      <c r="A73" s="3"/>
      <c r="B73" s="3"/>
      <c r="C73" s="3"/>
      <c r="D73" s="3"/>
      <c r="E73" s="3"/>
      <c r="F73" s="3"/>
      <c r="G73" s="3"/>
      <c r="H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</row>
    <row r="74" spans="1:24">
      <c r="A74" s="3"/>
      <c r="B74" s="3"/>
      <c r="C74" s="3"/>
      <c r="D74" s="3"/>
      <c r="E74" s="3"/>
      <c r="F74" s="3"/>
      <c r="G74" s="3"/>
      <c r="H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</row>
    <row r="75" spans="1:24">
      <c r="A75" s="3"/>
      <c r="B75" s="3"/>
      <c r="C75" s="3"/>
      <c r="D75" s="3"/>
      <c r="E75" s="3"/>
      <c r="F75" s="3"/>
      <c r="G75" s="3"/>
      <c r="H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</row>
    <row r="76" spans="1:24">
      <c r="A76" s="3"/>
      <c r="B76" s="3"/>
      <c r="C76" s="3"/>
      <c r="D76" s="3"/>
      <c r="E76" s="3"/>
      <c r="F76" s="3"/>
      <c r="G76" s="3"/>
      <c r="H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</row>
    <row r="77" spans="1:24">
      <c r="A77" s="3"/>
      <c r="B77" s="3"/>
      <c r="C77" s="3"/>
      <c r="D77" s="3"/>
      <c r="E77" s="3"/>
      <c r="F77" s="3"/>
      <c r="G77" s="3"/>
      <c r="H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</row>
    <row r="78" spans="1:24">
      <c r="A78" s="3"/>
      <c r="B78" s="3"/>
      <c r="C78" s="3"/>
      <c r="D78" s="3"/>
      <c r="E78" s="3"/>
      <c r="F78" s="3"/>
      <c r="G78" s="3"/>
      <c r="H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</row>
    <row r="79" spans="1:24">
      <c r="A79" s="3"/>
      <c r="B79" s="3"/>
      <c r="C79" s="3"/>
      <c r="D79" s="3"/>
      <c r="E79" s="3"/>
      <c r="F79" s="3"/>
      <c r="G79" s="3"/>
      <c r="H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</row>
    <row r="80" spans="1:24">
      <c r="A80" s="3"/>
      <c r="B80" s="3"/>
      <c r="C80" s="3"/>
      <c r="D80" s="3"/>
      <c r="E80" s="3"/>
      <c r="F80" s="3"/>
      <c r="G80" s="3"/>
      <c r="H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</row>
    <row r="81" spans="1:24">
      <c r="A81" s="3"/>
      <c r="B81" s="3"/>
      <c r="C81" s="3"/>
      <c r="D81" s="3"/>
      <c r="E81" s="3"/>
      <c r="F81" s="3"/>
      <c r="G81" s="3"/>
      <c r="H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</row>
    <row r="82" spans="1:24">
      <c r="A82" s="3"/>
      <c r="B82" s="3"/>
      <c r="C82" s="3"/>
      <c r="D82" s="3"/>
      <c r="E82" s="3"/>
      <c r="F82" s="3"/>
      <c r="G82" s="3"/>
      <c r="H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</row>
    <row r="83" spans="1:24">
      <c r="A83" s="3"/>
      <c r="B83" s="3"/>
      <c r="C83" s="3"/>
      <c r="D83" s="3"/>
      <c r="E83" s="3"/>
      <c r="F83" s="3"/>
      <c r="G83" s="3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</row>
    <row r="84" spans="1:24">
      <c r="A84" s="3"/>
      <c r="B84" s="3"/>
      <c r="C84" s="3"/>
      <c r="D84" s="3"/>
      <c r="E84" s="3"/>
      <c r="F84" s="3"/>
      <c r="G84" s="3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</row>
    <row r="85" spans="1:24">
      <c r="A85" s="3"/>
      <c r="B85" s="3"/>
      <c r="C85" s="3"/>
      <c r="D85" s="3"/>
      <c r="E85" s="3"/>
      <c r="F85" s="3"/>
      <c r="G85" s="3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</row>
    <row r="86" spans="1:24">
      <c r="A86" s="3"/>
      <c r="B86" s="3"/>
      <c r="C86" s="3"/>
      <c r="D86" s="3"/>
      <c r="E86" s="3"/>
      <c r="F86" s="3"/>
      <c r="G86" s="3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</row>
    <row r="87" spans="1:24">
      <c r="A87" s="3"/>
      <c r="B87" s="3"/>
      <c r="C87" s="3"/>
      <c r="D87" s="3"/>
      <c r="E87" s="3"/>
      <c r="F87" s="3"/>
      <c r="G87" s="3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</row>
    <row r="88" spans="1:24">
      <c r="A88" s="3"/>
      <c r="B88" s="3"/>
      <c r="C88" s="3"/>
      <c r="D88" s="3"/>
      <c r="E88" s="3"/>
      <c r="F88" s="3"/>
      <c r="G88" s="3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</row>
    <row r="89" spans="1:24">
      <c r="A89" s="3"/>
      <c r="B89" s="3"/>
      <c r="C89" s="3"/>
      <c r="D89" s="3"/>
      <c r="E89" s="3"/>
      <c r="F89" s="3"/>
      <c r="G89" s="3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</row>
    <row r="90" spans="1:24">
      <c r="A90" s="3"/>
      <c r="B90" s="3"/>
      <c r="C90" s="3"/>
      <c r="D90" s="3"/>
      <c r="E90" s="3"/>
      <c r="F90" s="3"/>
      <c r="G90" s="3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</row>
    <row r="91" spans="1:24">
      <c r="A91" s="3"/>
      <c r="B91" s="3"/>
      <c r="C91" s="3"/>
      <c r="D91" s="3"/>
      <c r="E91" s="3"/>
      <c r="F91" s="3"/>
      <c r="G91" s="3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</row>
    <row r="92" spans="1:24">
      <c r="A92" s="3"/>
      <c r="B92" s="3"/>
      <c r="C92" s="3"/>
      <c r="D92" s="3"/>
      <c r="E92" s="3"/>
      <c r="F92" s="3"/>
      <c r="G92" s="3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</row>
    <row r="93" spans="1:24">
      <c r="A93" s="3"/>
      <c r="B93" s="3"/>
      <c r="C93" s="3"/>
      <c r="D93" s="3"/>
      <c r="E93" s="3"/>
      <c r="F93" s="3"/>
      <c r="G93" s="3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</row>
    <row r="94" spans="1:24">
      <c r="A94" s="3"/>
      <c r="B94" s="3"/>
      <c r="C94" s="3"/>
      <c r="D94" s="3"/>
      <c r="E94" s="3"/>
      <c r="F94" s="3"/>
      <c r="G94" s="3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</row>
    <row r="95" spans="1:24">
      <c r="A95" s="3"/>
      <c r="B95" s="3"/>
      <c r="C95" s="3"/>
      <c r="D95" s="3"/>
      <c r="E95" s="3"/>
      <c r="F95" s="3"/>
      <c r="G95" s="3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</row>
    <row r="96" spans="1:24">
      <c r="A96" s="3"/>
      <c r="B96" s="3"/>
      <c r="C96" s="3"/>
      <c r="D96" s="3"/>
      <c r="E96" s="3"/>
      <c r="F96" s="3"/>
      <c r="G96" s="3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</row>
    <row r="97" spans="1:24">
      <c r="A97" s="3"/>
      <c r="B97" s="3"/>
      <c r="C97" s="3"/>
      <c r="D97" s="3"/>
      <c r="E97" s="3"/>
      <c r="F97" s="3"/>
      <c r="G97" s="3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</row>
    <row r="98" spans="1:24">
      <c r="A98" s="3"/>
      <c r="B98" s="3"/>
      <c r="C98" s="3"/>
      <c r="D98" s="3"/>
      <c r="E98" s="3"/>
      <c r="F98" s="3"/>
      <c r="G98" s="3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</row>
    <row r="99" spans="1:24">
      <c r="A99" s="3"/>
      <c r="B99" s="3"/>
      <c r="C99" s="3"/>
      <c r="D99" s="3"/>
      <c r="E99" s="3"/>
      <c r="F99" s="3"/>
      <c r="G99" s="3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</row>
    <row r="100" spans="1:24">
      <c r="A100" s="3"/>
      <c r="B100" s="3"/>
      <c r="C100" s="3"/>
      <c r="D100" s="3"/>
      <c r="E100" s="3"/>
      <c r="F100" s="3"/>
      <c r="G100" s="3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</row>
    <row r="101" spans="1:24">
      <c r="A101" s="3"/>
      <c r="B101" s="3"/>
      <c r="C101" s="3"/>
      <c r="D101" s="3"/>
      <c r="E101" s="3"/>
      <c r="F101" s="3"/>
      <c r="G101" s="3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</row>
    <row r="102" spans="1:24">
      <c r="A102" s="3"/>
      <c r="B102" s="3"/>
      <c r="C102" s="3"/>
      <c r="D102" s="3"/>
      <c r="E102" s="3"/>
      <c r="F102" s="3"/>
      <c r="G102" s="3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</row>
    <row r="103" spans="1:24">
      <c r="A103" s="3"/>
      <c r="B103" s="3"/>
      <c r="C103" s="3"/>
      <c r="D103" s="3"/>
      <c r="E103" s="3"/>
      <c r="F103" s="3"/>
      <c r="G103" s="3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</row>
    <row r="104" spans="1:24">
      <c r="A104" s="3"/>
      <c r="B104" s="3"/>
      <c r="C104" s="3"/>
      <c r="D104" s="3"/>
      <c r="E104" s="3"/>
      <c r="F104" s="3"/>
      <c r="G104" s="3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</row>
    <row r="105" spans="1:24">
      <c r="A105" s="3"/>
      <c r="B105" s="3"/>
      <c r="C105" s="3"/>
      <c r="D105" s="3"/>
      <c r="E105" s="3"/>
      <c r="F105" s="3"/>
      <c r="G105" s="3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</row>
    <row r="106" spans="1:24">
      <c r="A106" s="3"/>
      <c r="B106" s="3"/>
      <c r="C106" s="3"/>
      <c r="D106" s="3"/>
      <c r="E106" s="3"/>
      <c r="F106" s="3"/>
      <c r="G106" s="3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</row>
    <row r="107" spans="1:24">
      <c r="A107" s="3"/>
      <c r="B107" s="3"/>
      <c r="C107" s="3"/>
      <c r="D107" s="3"/>
      <c r="E107" s="3"/>
      <c r="F107" s="3"/>
      <c r="G107" s="3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</row>
    <row r="108" spans="1:24">
      <c r="A108" s="3"/>
      <c r="B108" s="3"/>
      <c r="C108" s="3"/>
      <c r="D108" s="3"/>
      <c r="E108" s="3"/>
      <c r="F108" s="3"/>
      <c r="G108" s="3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</row>
    <row r="109" spans="1:24">
      <c r="A109" s="3"/>
      <c r="B109" s="3"/>
      <c r="C109" s="3"/>
      <c r="D109" s="3"/>
      <c r="E109" s="3"/>
      <c r="F109" s="3"/>
      <c r="G109" s="3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</row>
    <row r="110" spans="1:24">
      <c r="A110" s="3"/>
      <c r="B110" s="3"/>
      <c r="C110" s="3"/>
      <c r="D110" s="3"/>
      <c r="E110" s="3"/>
      <c r="F110" s="3"/>
      <c r="G110" s="3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</row>
    <row r="111" spans="1:24">
      <c r="A111" s="3"/>
      <c r="B111" s="3"/>
      <c r="C111" s="3"/>
      <c r="D111" s="3"/>
      <c r="E111" s="3"/>
      <c r="F111" s="3"/>
      <c r="G111" s="3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</row>
    <row r="112" spans="1:24">
      <c r="A112" s="3"/>
      <c r="B112" s="3"/>
      <c r="C112" s="3"/>
      <c r="D112" s="3"/>
      <c r="E112" s="3"/>
      <c r="F112" s="3"/>
      <c r="G112" s="3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</row>
    <row r="113" spans="1:24">
      <c r="A113" s="3"/>
      <c r="B113" s="3"/>
      <c r="C113" s="3"/>
      <c r="D113" s="3"/>
      <c r="E113" s="3"/>
      <c r="F113" s="3"/>
      <c r="G113" s="3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</row>
    <row r="114" spans="1:24">
      <c r="A114" s="3"/>
      <c r="B114" s="3"/>
      <c r="C114" s="3"/>
      <c r="D114" s="3"/>
      <c r="E114" s="3"/>
      <c r="F114" s="3"/>
      <c r="G114" s="3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</row>
    <row r="115" spans="1:24">
      <c r="A115" s="3"/>
      <c r="B115" s="3"/>
      <c r="C115" s="3"/>
      <c r="D115" s="3"/>
      <c r="E115" s="3"/>
      <c r="F115" s="3"/>
      <c r="G115" s="3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</row>
    <row r="116" spans="1:24">
      <c r="A116" s="3"/>
      <c r="B116" s="3"/>
      <c r="C116" s="3"/>
      <c r="D116" s="3"/>
      <c r="E116" s="3"/>
      <c r="F116" s="3"/>
      <c r="G116" s="3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</row>
    <row r="117" spans="1:24">
      <c r="A117" s="3"/>
      <c r="B117" s="3"/>
      <c r="C117" s="3"/>
      <c r="D117" s="3"/>
      <c r="E117" s="3"/>
      <c r="F117" s="3"/>
      <c r="G117" s="3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</row>
    <row r="118" spans="1:24">
      <c r="A118" s="3"/>
      <c r="B118" s="3"/>
      <c r="C118" s="3"/>
      <c r="D118" s="3"/>
      <c r="E118" s="3"/>
      <c r="F118" s="3"/>
      <c r="G118" s="3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</row>
    <row r="119" spans="1:24">
      <c r="A119" s="3"/>
      <c r="B119" s="3"/>
      <c r="C119" s="3"/>
      <c r="D119" s="3"/>
      <c r="E119" s="3"/>
      <c r="F119" s="3"/>
      <c r="G119" s="3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</row>
    <row r="120" spans="1:24">
      <c r="A120" s="3"/>
      <c r="B120" s="3"/>
      <c r="C120" s="3"/>
      <c r="D120" s="3"/>
      <c r="E120" s="3"/>
      <c r="F120" s="3"/>
      <c r="G120" s="3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</row>
    <row r="121" spans="1:24">
      <c r="A121" s="3"/>
      <c r="B121" s="3"/>
      <c r="C121" s="3"/>
      <c r="D121" s="3"/>
      <c r="E121" s="3"/>
      <c r="F121" s="3"/>
      <c r="G121" s="3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</row>
    <row r="122" spans="1:24">
      <c r="A122" s="3"/>
      <c r="B122" s="3"/>
      <c r="C122" s="3"/>
      <c r="D122" s="3"/>
      <c r="E122" s="3"/>
      <c r="F122" s="3"/>
      <c r="G122" s="3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</row>
    <row r="123" spans="1:24">
      <c r="A123" s="3"/>
      <c r="B123" s="3"/>
      <c r="C123" s="3"/>
      <c r="D123" s="3"/>
      <c r="E123" s="3"/>
      <c r="F123" s="3"/>
      <c r="G123" s="3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</row>
    <row r="124" spans="1:24">
      <c r="A124" s="3"/>
      <c r="B124" s="3"/>
      <c r="C124" s="3"/>
      <c r="D124" s="3"/>
      <c r="E124" s="3"/>
      <c r="F124" s="3"/>
      <c r="G124" s="3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</row>
    <row r="125" spans="1:24">
      <c r="A125" s="3"/>
      <c r="B125" s="3"/>
      <c r="C125" s="3"/>
      <c r="D125" s="3"/>
      <c r="E125" s="3"/>
      <c r="F125" s="3"/>
      <c r="G125" s="3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1:24">
      <c r="A126" s="3"/>
      <c r="B126" s="3"/>
      <c r="C126" s="3"/>
      <c r="D126" s="3"/>
      <c r="E126" s="3"/>
      <c r="F126" s="3"/>
      <c r="G126" s="3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</row>
    <row r="127" spans="1:24">
      <c r="A127" s="3"/>
      <c r="B127" s="3"/>
      <c r="C127" s="3"/>
      <c r="D127" s="3"/>
      <c r="E127" s="3"/>
      <c r="F127" s="3"/>
      <c r="G127" s="3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</row>
    <row r="128" spans="1:24">
      <c r="A128" s="3"/>
      <c r="B128" s="3"/>
      <c r="C128" s="3"/>
      <c r="D128" s="3"/>
      <c r="E128" s="3"/>
      <c r="F128" s="3"/>
      <c r="G128" s="3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</row>
    <row r="129" spans="1:24">
      <c r="A129" s="3"/>
      <c r="B129" s="3"/>
      <c r="C129" s="3"/>
      <c r="D129" s="3"/>
      <c r="E129" s="3"/>
      <c r="F129" s="3"/>
      <c r="G129" s="3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</row>
    <row r="130" spans="1:24">
      <c r="A130" s="3"/>
      <c r="B130" s="3"/>
      <c r="C130" s="3"/>
      <c r="D130" s="3"/>
      <c r="E130" s="3"/>
      <c r="F130" s="3"/>
      <c r="G130" s="3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1:24">
      <c r="A131" s="3"/>
      <c r="B131" s="3"/>
      <c r="C131" s="3"/>
      <c r="D131" s="3"/>
      <c r="E131" s="3"/>
      <c r="F131" s="3"/>
      <c r="G131" s="3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4">
      <c r="A132" s="3"/>
      <c r="B132" s="3"/>
      <c r="C132" s="3"/>
      <c r="D132" s="3"/>
      <c r="E132" s="3"/>
      <c r="F132" s="3"/>
      <c r="G132" s="3"/>
    </row>
    <row r="133" spans="1:24">
      <c r="A133" s="3"/>
      <c r="B133" s="3"/>
      <c r="C133" s="3"/>
      <c r="D133" s="3"/>
      <c r="E133" s="3"/>
      <c r="F133" s="3"/>
      <c r="G133" s="3"/>
    </row>
    <row r="134" spans="1:24">
      <c r="A134" s="3"/>
      <c r="B134" s="3"/>
      <c r="C134" s="3"/>
      <c r="D134" s="3"/>
      <c r="E134" s="3"/>
      <c r="F134" s="3"/>
      <c r="G134" s="3"/>
    </row>
    <row r="135" spans="1:24">
      <c r="A135" s="3"/>
      <c r="B135" s="3"/>
      <c r="C135" s="3"/>
      <c r="D135" s="3"/>
      <c r="E135" s="3"/>
      <c r="F135" s="3"/>
      <c r="G135" s="3"/>
    </row>
    <row r="136" spans="1:24">
      <c r="A136" s="3"/>
      <c r="B136" s="3"/>
      <c r="C136" s="3"/>
      <c r="D136" s="3"/>
      <c r="E136" s="3"/>
      <c r="F136" s="3"/>
      <c r="G136" s="3"/>
    </row>
    <row r="137" spans="1:24">
      <c r="A137" s="3"/>
      <c r="B137" s="3"/>
      <c r="C137" s="3"/>
      <c r="D137" s="3"/>
      <c r="E137" s="3"/>
      <c r="F137" s="3"/>
      <c r="G137" s="3"/>
    </row>
    <row r="138" spans="1:24">
      <c r="A138" s="3"/>
      <c r="B138" s="3"/>
      <c r="C138" s="3"/>
      <c r="D138" s="3"/>
      <c r="E138" s="3"/>
      <c r="F138" s="3"/>
      <c r="G138" s="3"/>
    </row>
    <row r="139" spans="1:24">
      <c r="A139" s="3"/>
      <c r="B139" s="3"/>
      <c r="C139" s="3"/>
      <c r="D139" s="3"/>
      <c r="E139" s="3"/>
      <c r="F139" s="3"/>
      <c r="G139" s="3"/>
    </row>
    <row r="140" spans="1:24">
      <c r="A140" s="3"/>
      <c r="B140" s="3"/>
      <c r="C140" s="3"/>
      <c r="D140" s="3"/>
      <c r="E140" s="3"/>
      <c r="F140" s="3"/>
      <c r="G140" s="3"/>
    </row>
    <row r="141" spans="1:24">
      <c r="A141" s="3"/>
      <c r="B141" s="3"/>
      <c r="C141" s="3"/>
      <c r="D141" s="3"/>
      <c r="E141" s="3"/>
      <c r="F141" s="3"/>
      <c r="G141" s="3"/>
    </row>
    <row r="142" spans="1:24">
      <c r="A142" s="3"/>
      <c r="B142" s="3"/>
      <c r="C142" s="3"/>
      <c r="D142" s="3"/>
      <c r="E142" s="3"/>
      <c r="F142" s="3"/>
      <c r="G142" s="3"/>
    </row>
    <row r="143" spans="1:24">
      <c r="A143" s="3"/>
      <c r="B143" s="3"/>
      <c r="C143" s="3"/>
      <c r="D143" s="3"/>
      <c r="E143" s="3"/>
      <c r="F143" s="3"/>
      <c r="G143" s="3"/>
    </row>
    <row r="144" spans="1:24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</row>
    <row r="181" spans="1:7">
      <c r="A181" s="3"/>
      <c r="B181" s="3"/>
      <c r="C181" s="3"/>
      <c r="D181" s="3"/>
    </row>
    <row r="182" spans="1:7">
      <c r="A182" s="3"/>
      <c r="B182" s="3"/>
      <c r="C182" s="3"/>
      <c r="D182" s="3"/>
    </row>
    <row r="183" spans="1:7">
      <c r="A183" s="3"/>
      <c r="B183" s="3"/>
      <c r="C183" s="3"/>
      <c r="D183" s="3"/>
    </row>
    <row r="184" spans="1:7">
      <c r="A184" s="3"/>
      <c r="B184" s="3"/>
      <c r="C184" s="3"/>
      <c r="D184" s="3"/>
    </row>
    <row r="185" spans="1:7">
      <c r="A185" s="3"/>
      <c r="B185" s="3"/>
      <c r="C185" s="3"/>
      <c r="D185" s="3"/>
    </row>
    <row r="186" spans="1:7">
      <c r="A186" s="3"/>
      <c r="B186" s="3"/>
      <c r="C186" s="3"/>
      <c r="D186" s="3"/>
    </row>
    <row r="187" spans="1:7">
      <c r="A187" s="3"/>
      <c r="B187" s="3"/>
      <c r="C187" s="3"/>
      <c r="D187" s="3"/>
    </row>
  </sheetData>
  <mergeCells count="11">
    <mergeCell ref="B18:C18"/>
    <mergeCell ref="F18:G18"/>
    <mergeCell ref="J18:K18"/>
    <mergeCell ref="B30:C30"/>
    <mergeCell ref="F30:G30"/>
    <mergeCell ref="B17:C17"/>
    <mergeCell ref="F17:G17"/>
    <mergeCell ref="J17:K17"/>
    <mergeCell ref="B5:C5"/>
    <mergeCell ref="F5:G5"/>
    <mergeCell ref="J5:K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5"/>
  <sheetViews>
    <sheetView workbookViewId="0">
      <selection activeCell="E5" sqref="E5"/>
    </sheetView>
  </sheetViews>
  <sheetFormatPr defaultRowHeight="15"/>
  <cols>
    <col min="1" max="1" width="11.140625" customWidth="1"/>
    <col min="2" max="2" width="12.28515625" customWidth="1"/>
    <col min="3" max="3" width="19.140625" customWidth="1"/>
    <col min="5" max="5" width="12" customWidth="1"/>
    <col min="6" max="6" width="14.140625" customWidth="1"/>
    <col min="7" max="7" width="21" customWidth="1"/>
    <col min="8" max="8" width="7.85546875" customWidth="1"/>
    <col min="9" max="9" width="11.5703125" customWidth="1"/>
    <col min="11" max="11" width="22.42578125" customWidth="1"/>
    <col min="12" max="12" width="2.7109375" customWidth="1"/>
  </cols>
  <sheetData>
    <row r="1" spans="1:27" ht="18.75">
      <c r="A1" s="190" t="s">
        <v>123</v>
      </c>
      <c r="B1" s="165" t="s">
        <v>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7" ht="18.75">
      <c r="A2" s="191" t="s">
        <v>122</v>
      </c>
      <c r="B2" s="165" t="s">
        <v>125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7" ht="15.75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27" ht="24.6" customHeight="1">
      <c r="A4" s="12" t="s">
        <v>29</v>
      </c>
      <c r="B4" s="13" t="s">
        <v>30</v>
      </c>
      <c r="C4" s="14"/>
      <c r="D4" s="75"/>
      <c r="E4" s="12" t="s">
        <v>32</v>
      </c>
      <c r="F4" s="13" t="s">
        <v>33</v>
      </c>
      <c r="G4" s="14"/>
      <c r="H4" s="75"/>
      <c r="I4" s="12" t="s">
        <v>34</v>
      </c>
      <c r="J4" s="13" t="s">
        <v>77</v>
      </c>
      <c r="K4" s="14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83.1" customHeight="1">
      <c r="A5" s="260" t="s">
        <v>1</v>
      </c>
      <c r="B5" s="264" t="str">
        <f>'Passport - KPIs'!C17</f>
        <v>CO2 equivalent emissions per internal useful floor area per year</v>
      </c>
      <c r="C5" s="265"/>
      <c r="D5" s="75"/>
      <c r="E5" s="259" t="s">
        <v>1</v>
      </c>
      <c r="F5" s="264" t="str">
        <f>'Passport - KPIs'!C19</f>
        <v>Weight of waste and materials generated per 1 m2 of useful floor area demolished or constructed</v>
      </c>
      <c r="G5" s="265"/>
      <c r="H5" s="75"/>
      <c r="I5" s="260" t="s">
        <v>1</v>
      </c>
      <c r="J5" s="268" t="str">
        <f>'Passport - KPIs'!C20</f>
        <v>Ratio of the number of collectable solid waste categories within a 100 m distance from the building’s entrance to the reference solid waste categories</v>
      </c>
      <c r="K5" s="269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>
      <c r="A6" s="149"/>
      <c r="B6" s="148">
        <v>13</v>
      </c>
      <c r="C6" s="150" t="s">
        <v>75</v>
      </c>
      <c r="D6" s="136"/>
      <c r="E6" s="149"/>
      <c r="F6" s="148">
        <v>60</v>
      </c>
      <c r="G6" s="150" t="s">
        <v>76</v>
      </c>
      <c r="H6" s="75"/>
      <c r="I6" s="149"/>
      <c r="J6" s="148">
        <v>20</v>
      </c>
      <c r="K6" s="150" t="s">
        <v>68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ht="15.75">
      <c r="A7" s="149" t="s">
        <v>0</v>
      </c>
      <c r="B7" s="192">
        <f>IF((5*B6)/(B14-B12)-(5*B12)/(B14-B12)&gt;5,5,IF((5*B6)/(B14-B12)-(5*B12)/(B14-B12)&lt;0,-1,(5*B6)/(B14-B12)-(5*B12)/(B14-B12)))</f>
        <v>2.8333333333333335</v>
      </c>
      <c r="C7" s="150"/>
      <c r="D7" s="137"/>
      <c r="E7" s="149" t="s">
        <v>0</v>
      </c>
      <c r="F7" s="192">
        <f>IF((5*F6)/(F14-F12)-(5*F12)/(F14-F12)&gt;5,5,IF((5*F6)/(F14-F12)-(5*F12)/(F14-F12)&lt;0,-1,(5*F6)/(F14-F12)-(5*F12)/(F14-F12)))</f>
        <v>2.5</v>
      </c>
      <c r="G7" s="150"/>
      <c r="H7" s="75"/>
      <c r="I7" s="149" t="s">
        <v>0</v>
      </c>
      <c r="J7" s="192">
        <f>IF((5*J6)/(J14-J12)-(5*J12)/(J14-J12)&gt;5,5,IF((5*J6)/(J14-J12)-(5*J12)/(J14-J12)&lt;0,-1,(5*J6)/(J14-J12)-(5*J12)/(J14-J12)))</f>
        <v>0.29411764705882359</v>
      </c>
      <c r="K7" s="150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spans="1:27" ht="30">
      <c r="A8" s="193" t="s">
        <v>132</v>
      </c>
      <c r="B8" s="195">
        <f>B7*Weights!J29</f>
        <v>0.42499999999999999</v>
      </c>
      <c r="C8" s="150"/>
      <c r="D8" s="137"/>
      <c r="E8" s="193" t="s">
        <v>132</v>
      </c>
      <c r="F8" s="195">
        <f>F7*Weights!J31</f>
        <v>0.1</v>
      </c>
      <c r="G8" s="150"/>
      <c r="H8" s="75"/>
      <c r="I8" s="193" t="s">
        <v>132</v>
      </c>
      <c r="J8" s="195">
        <f>J7*Weights!J32</f>
        <v>1.1764705882352944E-2</v>
      </c>
      <c r="K8" s="150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spans="1:27">
      <c r="A9" s="149"/>
      <c r="B9" s="27"/>
      <c r="C9" s="152"/>
      <c r="D9" s="137"/>
      <c r="E9" s="149"/>
      <c r="F9" s="27"/>
      <c r="G9" s="152"/>
      <c r="H9" s="75"/>
      <c r="I9" s="149"/>
      <c r="J9" s="27"/>
      <c r="K9" s="152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spans="1:27">
      <c r="A10" s="15"/>
      <c r="B10" s="9" t="s">
        <v>6</v>
      </c>
      <c r="C10" s="16" t="s">
        <v>0</v>
      </c>
      <c r="D10" s="75"/>
      <c r="E10" s="15"/>
      <c r="F10" s="9" t="s">
        <v>6</v>
      </c>
      <c r="G10" s="16" t="s">
        <v>0</v>
      </c>
      <c r="H10" s="136"/>
      <c r="I10" s="15"/>
      <c r="J10" s="9" t="s">
        <v>6</v>
      </c>
      <c r="K10" s="16" t="s">
        <v>0</v>
      </c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spans="1:27">
      <c r="A11" s="17" t="s">
        <v>2</v>
      </c>
      <c r="B11" s="1">
        <f>IF((B12+(B12-B14)/5)&lt;0,0,(B12+(B12-B14)/5))</f>
        <v>36</v>
      </c>
      <c r="C11" s="18">
        <v>-1</v>
      </c>
      <c r="D11" s="75"/>
      <c r="E11" s="17" t="s">
        <v>2</v>
      </c>
      <c r="F11" s="1">
        <f>IF((F12+(F12-F14)/5)&lt;0,0,(F12+(F12-F14)/5))</f>
        <v>116</v>
      </c>
      <c r="G11" s="18">
        <v>-1</v>
      </c>
      <c r="H11" s="137"/>
      <c r="I11" s="17" t="s">
        <v>2</v>
      </c>
      <c r="J11" s="1">
        <f>IF((J12+(J12-J14)/5)&lt;0,0,(J12+(J12-J14)/5))</f>
        <v>0</v>
      </c>
      <c r="K11" s="18">
        <v>-1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7">
      <c r="A12" s="17" t="s">
        <v>3</v>
      </c>
      <c r="B12" s="134">
        <v>30</v>
      </c>
      <c r="C12" s="18">
        <v>0</v>
      </c>
      <c r="D12" s="75"/>
      <c r="E12" s="17" t="s">
        <v>3</v>
      </c>
      <c r="F12" s="134">
        <v>100</v>
      </c>
      <c r="G12" s="18">
        <v>0</v>
      </c>
      <c r="H12" s="75"/>
      <c r="I12" s="17" t="s">
        <v>3</v>
      </c>
      <c r="J12" s="134">
        <v>15</v>
      </c>
      <c r="K12" s="18">
        <v>0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spans="1:27">
      <c r="A13" s="17" t="s">
        <v>4</v>
      </c>
      <c r="B13" s="1">
        <f>B12-3*(B12-B14)/5</f>
        <v>12</v>
      </c>
      <c r="C13" s="18">
        <v>3</v>
      </c>
      <c r="D13" s="75"/>
      <c r="E13" s="17" t="s">
        <v>4</v>
      </c>
      <c r="F13" s="1">
        <f>F12-3*(F12-F14)/5</f>
        <v>52</v>
      </c>
      <c r="G13" s="18">
        <v>3</v>
      </c>
      <c r="H13" s="75"/>
      <c r="I13" s="17" t="s">
        <v>4</v>
      </c>
      <c r="J13" s="1">
        <f>J12-3*(J12-J14)/5</f>
        <v>66</v>
      </c>
      <c r="K13" s="18">
        <v>3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spans="1:27" ht="15.75" thickBot="1">
      <c r="A14" s="19" t="s">
        <v>5</v>
      </c>
      <c r="B14" s="135">
        <v>0</v>
      </c>
      <c r="C14" s="20">
        <v>5</v>
      </c>
      <c r="D14" s="75"/>
      <c r="E14" s="19" t="s">
        <v>5</v>
      </c>
      <c r="F14" s="135">
        <v>20</v>
      </c>
      <c r="G14" s="20">
        <v>5</v>
      </c>
      <c r="H14" s="75"/>
      <c r="I14" s="19" t="s">
        <v>5</v>
      </c>
      <c r="J14" s="135">
        <v>100</v>
      </c>
      <c r="K14" s="20">
        <v>5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spans="1:2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spans="1:27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spans="1:27" ht="43.5" customHeight="1">
      <c r="A17" s="138"/>
      <c r="B17" s="266"/>
      <c r="C17" s="266"/>
      <c r="D17" s="27"/>
      <c r="E17" s="138"/>
      <c r="F17" s="267"/>
      <c r="G17" s="267"/>
      <c r="H17" s="27"/>
      <c r="I17" s="138"/>
      <c r="J17" s="267"/>
      <c r="K17" s="267"/>
      <c r="L17" s="27"/>
      <c r="M17" s="27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spans="1:27">
      <c r="A18" s="128"/>
      <c r="B18" s="139"/>
      <c r="C18" s="139"/>
      <c r="D18" s="27"/>
      <c r="E18" s="128"/>
      <c r="F18" s="139"/>
      <c r="G18" s="139"/>
      <c r="H18" s="27"/>
      <c r="I18" s="145"/>
      <c r="J18" s="139"/>
      <c r="K18" s="139"/>
      <c r="L18" s="27"/>
      <c r="M18" s="27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spans="1:27">
      <c r="A19" s="128"/>
      <c r="B19" s="139"/>
      <c r="C19" s="139"/>
      <c r="D19" s="143"/>
      <c r="E19" s="128"/>
      <c r="F19" s="139"/>
      <c r="G19" s="139"/>
      <c r="H19" s="27"/>
      <c r="I19" s="128"/>
      <c r="J19" s="139"/>
      <c r="K19" s="139"/>
      <c r="L19" s="27"/>
      <c r="M19" s="27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27">
      <c r="A20" s="128"/>
      <c r="B20" s="146"/>
      <c r="C20" s="139"/>
      <c r="D20" s="144"/>
      <c r="E20" s="128"/>
      <c r="F20" s="146"/>
      <c r="G20" s="139"/>
      <c r="H20" s="27"/>
      <c r="I20" s="128"/>
      <c r="J20" s="146"/>
      <c r="K20" s="139"/>
      <c r="L20" s="27"/>
      <c r="M20" s="27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1:27">
      <c r="A21" s="128"/>
      <c r="B21" s="27"/>
      <c r="C21" s="27"/>
      <c r="D21" s="144"/>
      <c r="E21" s="128"/>
      <c r="F21" s="27"/>
      <c r="G21" s="27"/>
      <c r="H21" s="27"/>
      <c r="I21" s="128"/>
      <c r="J21" s="27"/>
      <c r="K21" s="27"/>
      <c r="L21" s="27"/>
      <c r="M21" s="27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spans="1:27">
      <c r="A22" s="27"/>
      <c r="B22" s="133"/>
      <c r="C22" s="133"/>
      <c r="D22" s="27"/>
      <c r="E22" s="27"/>
      <c r="F22" s="133"/>
      <c r="G22" s="133"/>
      <c r="H22" s="143"/>
      <c r="I22" s="27"/>
      <c r="J22" s="133"/>
      <c r="K22" s="133"/>
      <c r="L22" s="27"/>
      <c r="M22" s="27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spans="1:27">
      <c r="A23" s="141"/>
      <c r="B23" s="142"/>
      <c r="C23" s="133"/>
      <c r="D23" s="27"/>
      <c r="E23" s="141"/>
      <c r="F23" s="142"/>
      <c r="G23" s="133"/>
      <c r="H23" s="144"/>
      <c r="I23" s="141"/>
      <c r="J23" s="142"/>
      <c r="K23" s="133"/>
      <c r="L23" s="27"/>
      <c r="M23" s="27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spans="1:27">
      <c r="A24" s="141"/>
      <c r="B24" s="142"/>
      <c r="C24" s="133"/>
      <c r="D24" s="27"/>
      <c r="E24" s="141"/>
      <c r="F24" s="142"/>
      <c r="G24" s="133"/>
      <c r="H24" s="27"/>
      <c r="I24" s="141"/>
      <c r="J24" s="142"/>
      <c r="K24" s="133"/>
      <c r="L24" s="27"/>
      <c r="M24" s="27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7">
      <c r="A25" s="141"/>
      <c r="B25" s="142"/>
      <c r="C25" s="133"/>
      <c r="D25" s="27"/>
      <c r="E25" s="141"/>
      <c r="F25" s="142"/>
      <c r="G25" s="133"/>
      <c r="H25" s="27"/>
      <c r="I25" s="141"/>
      <c r="J25" s="142"/>
      <c r="K25" s="133"/>
      <c r="L25" s="27"/>
      <c r="M25" s="27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7">
      <c r="A26" s="141"/>
      <c r="B26" s="142"/>
      <c r="C26" s="133"/>
      <c r="D26" s="27"/>
      <c r="E26" s="141"/>
      <c r="F26" s="142"/>
      <c r="G26" s="133"/>
      <c r="H26" s="27"/>
      <c r="I26" s="141"/>
      <c r="J26" s="142"/>
      <c r="K26" s="133"/>
      <c r="L26" s="27"/>
      <c r="M26" s="27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7">
      <c r="A27" s="138"/>
      <c r="B27" s="13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ht="38.1" customHeight="1">
      <c r="A28" s="138"/>
      <c r="B28" s="267"/>
      <c r="C28" s="267"/>
      <c r="D28" s="27"/>
      <c r="E28" s="138"/>
      <c r="F28" s="138"/>
      <c r="G28" s="27"/>
      <c r="H28" s="27"/>
      <c r="I28" s="138"/>
      <c r="J28" s="138"/>
      <c r="K28" s="27"/>
      <c r="L28" s="27"/>
      <c r="M28" s="27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7">
      <c r="A29" s="128"/>
      <c r="B29" s="139"/>
      <c r="C29" s="139"/>
      <c r="D29" s="27"/>
      <c r="E29" s="128"/>
      <c r="F29" s="139"/>
      <c r="G29" s="139"/>
      <c r="H29" s="27"/>
      <c r="I29" s="128"/>
      <c r="J29" s="139"/>
      <c r="K29" s="139"/>
      <c r="L29" s="27"/>
      <c r="M29" s="27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7">
      <c r="A30" s="128"/>
      <c r="B30" s="139"/>
      <c r="C30" s="139"/>
      <c r="D30" s="143"/>
      <c r="E30" s="128"/>
      <c r="F30" s="139"/>
      <c r="G30" s="139"/>
      <c r="H30" s="27"/>
      <c r="I30" s="128"/>
      <c r="J30" s="139"/>
      <c r="K30" s="139"/>
      <c r="L30" s="27"/>
      <c r="M30" s="27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</row>
    <row r="31" spans="1:27">
      <c r="A31" s="128"/>
      <c r="B31" s="146"/>
      <c r="C31" s="139"/>
      <c r="D31" s="144"/>
      <c r="E31" s="128"/>
      <c r="F31" s="146"/>
      <c r="G31" s="139"/>
      <c r="H31" s="27"/>
      <c r="I31" s="128"/>
      <c r="J31" s="140"/>
      <c r="K31" s="139"/>
      <c r="L31" s="27"/>
      <c r="M31" s="27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>
      <c r="A32" s="128"/>
      <c r="B32" s="27"/>
      <c r="C32" s="27"/>
      <c r="D32" s="144"/>
      <c r="E32" s="128"/>
      <c r="F32" s="27"/>
      <c r="G32" s="27"/>
      <c r="H32" s="27"/>
      <c r="I32" s="128"/>
      <c r="J32" s="27"/>
      <c r="K32" s="27"/>
      <c r="L32" s="27"/>
      <c r="M32" s="27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</row>
    <row r="33" spans="1:27">
      <c r="A33" s="27"/>
      <c r="B33" s="133"/>
      <c r="C33" s="133"/>
      <c r="D33" s="27"/>
      <c r="E33" s="27"/>
      <c r="F33" s="133"/>
      <c r="G33" s="133"/>
      <c r="H33" s="143"/>
      <c r="I33" s="27"/>
      <c r="J33" s="133"/>
      <c r="K33" s="133"/>
      <c r="L33" s="27"/>
      <c r="M33" s="27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27">
      <c r="A34" s="141"/>
      <c r="B34" s="142"/>
      <c r="C34" s="133"/>
      <c r="D34" s="27"/>
      <c r="E34" s="141"/>
      <c r="F34" s="142"/>
      <c r="G34" s="133"/>
      <c r="H34" s="144"/>
      <c r="I34" s="141"/>
      <c r="J34" s="142"/>
      <c r="K34" s="133"/>
      <c r="L34" s="27"/>
      <c r="M34" s="27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 spans="1:27">
      <c r="A35" s="141"/>
      <c r="B35" s="142"/>
      <c r="C35" s="133"/>
      <c r="D35" s="27"/>
      <c r="E35" s="141"/>
      <c r="F35" s="142"/>
      <c r="G35" s="133"/>
      <c r="H35" s="27"/>
      <c r="I35" s="141"/>
      <c r="J35" s="142"/>
      <c r="K35" s="133"/>
      <c r="L35" s="27"/>
      <c r="M35" s="27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27">
      <c r="A36" s="141"/>
      <c r="B36" s="142"/>
      <c r="C36" s="133"/>
      <c r="D36" s="27"/>
      <c r="E36" s="141"/>
      <c r="F36" s="142"/>
      <c r="G36" s="133"/>
      <c r="H36" s="27"/>
      <c r="I36" s="141"/>
      <c r="J36" s="142"/>
      <c r="K36" s="133"/>
      <c r="L36" s="27"/>
      <c r="M36" s="27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</row>
    <row r="37" spans="1:27">
      <c r="A37" s="141"/>
      <c r="B37" s="142"/>
      <c r="C37" s="133"/>
      <c r="D37" s="27"/>
      <c r="E37" s="141"/>
      <c r="F37" s="142"/>
      <c r="G37" s="133"/>
      <c r="H37" s="27"/>
      <c r="I37" s="141"/>
      <c r="J37" s="142"/>
      <c r="K37" s="133"/>
      <c r="L37" s="27"/>
      <c r="M37" s="27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spans="1:27">
      <c r="A38" s="138"/>
      <c r="B38" s="13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pans="1:27">
      <c r="A39" s="128"/>
      <c r="B39" s="139"/>
      <c r="C39" s="139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pans="1:27">
      <c r="A40" s="128"/>
      <c r="B40" s="139"/>
      <c r="C40" s="13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pans="1:27">
      <c r="A41" s="128"/>
      <c r="B41" s="140"/>
      <c r="C41" s="13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spans="1:27">
      <c r="A42" s="128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spans="1:27">
      <c r="A43" s="27"/>
      <c r="B43" s="133"/>
      <c r="C43" s="133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spans="1:27">
      <c r="A44" s="141"/>
      <c r="B44" s="142"/>
      <c r="C44" s="133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pans="1:27">
      <c r="A45" s="141"/>
      <c r="B45" s="142"/>
      <c r="C45" s="133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spans="1:27">
      <c r="A46" s="141"/>
      <c r="B46" s="142"/>
      <c r="C46" s="133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spans="1:27">
      <c r="A47" s="141"/>
      <c r="B47" s="142"/>
      <c r="C47" s="133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pans="1:27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1:27">
      <c r="A49" s="138"/>
      <c r="B49" s="13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pans="1:27">
      <c r="A50" s="128"/>
      <c r="B50" s="139"/>
      <c r="C50" s="13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pans="1:27">
      <c r="A51" s="128"/>
      <c r="B51" s="139"/>
      <c r="C51" s="13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pans="1:27">
      <c r="A52" s="128"/>
      <c r="B52" s="140"/>
      <c r="C52" s="13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pans="1:27">
      <c r="A53" s="128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pans="1:27">
      <c r="A54" s="27"/>
      <c r="B54" s="133"/>
      <c r="C54" s="133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pans="1:27">
      <c r="A55" s="141"/>
      <c r="B55" s="142"/>
      <c r="C55" s="133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pans="1:27">
      <c r="A56" s="141"/>
      <c r="B56" s="142"/>
      <c r="C56" s="133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pans="1:27">
      <c r="A57" s="141"/>
      <c r="B57" s="142"/>
      <c r="C57" s="133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pans="1:27">
      <c r="A58" s="141"/>
      <c r="B58" s="142"/>
      <c r="C58" s="133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pans="1:27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pans="1:27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pans="1:27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1:27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pans="1:27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pans="1:27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1:27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pans="1:27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pans="1:27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pans="1:27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1:27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pans="1:27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pans="1:27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pans="1:27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pans="1:27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spans="1:27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pans="1:27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pans="1:27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pans="1:27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pans="1:27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pans="1:27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pans="1:27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pans="1:27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27"/>
      <c r="M88" s="27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27"/>
      <c r="M89" s="27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27"/>
      <c r="M90" s="27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27"/>
      <c r="M91" s="27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27"/>
      <c r="M92" s="27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pans="1:2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27"/>
      <c r="M93" s="27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pans="1:2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27"/>
      <c r="M94" s="27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pans="1:2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7"/>
      <c r="M95" s="27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pans="1:2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7"/>
      <c r="M96" s="27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pans="1:27">
      <c r="A97" s="3"/>
      <c r="B97" s="3"/>
      <c r="C97" s="3"/>
      <c r="D97" s="3"/>
      <c r="E97" s="3"/>
      <c r="F97" s="3"/>
      <c r="G97" s="3"/>
      <c r="H97" s="8"/>
      <c r="I97" s="8"/>
      <c r="J97" s="8"/>
      <c r="K97" s="8"/>
      <c r="L97" s="27"/>
      <c r="M97" s="27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pans="1:27">
      <c r="A98" s="3"/>
      <c r="B98" s="3"/>
      <c r="C98" s="3"/>
      <c r="D98" s="3"/>
      <c r="E98" s="3"/>
      <c r="F98" s="3"/>
      <c r="G98" s="3"/>
      <c r="H98" s="8"/>
      <c r="I98" s="8"/>
      <c r="J98" s="8"/>
      <c r="K98" s="8"/>
      <c r="L98" s="27"/>
      <c r="M98" s="27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pans="1:27">
      <c r="A99" s="3"/>
      <c r="B99" s="3"/>
      <c r="C99" s="3"/>
      <c r="D99" s="3"/>
      <c r="E99" s="3"/>
      <c r="F99" s="3"/>
      <c r="G99" s="3"/>
      <c r="H99" s="8"/>
      <c r="I99" s="8"/>
      <c r="J99" s="8"/>
      <c r="K99" s="8"/>
      <c r="L99" s="27"/>
      <c r="M99" s="27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pans="1:27">
      <c r="A100" s="3"/>
      <c r="B100" s="3"/>
      <c r="C100" s="3"/>
      <c r="D100" s="3"/>
      <c r="E100" s="3"/>
      <c r="F100" s="3"/>
      <c r="G100" s="3"/>
      <c r="H100" s="8"/>
      <c r="I100" s="8"/>
      <c r="J100" s="8"/>
      <c r="K100" s="8"/>
      <c r="L100" s="27"/>
      <c r="M100" s="27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pans="1:27">
      <c r="A101" s="3"/>
      <c r="B101" s="3"/>
      <c r="C101" s="3"/>
      <c r="D101" s="3"/>
      <c r="E101" s="3"/>
      <c r="F101" s="3"/>
      <c r="G101" s="3"/>
      <c r="H101" s="8"/>
      <c r="I101" s="8"/>
      <c r="J101" s="8"/>
      <c r="K101" s="8"/>
      <c r="L101" s="8"/>
      <c r="M101" s="8"/>
    </row>
    <row r="102" spans="1:27">
      <c r="A102" s="3"/>
      <c r="B102" s="3"/>
      <c r="C102" s="3"/>
      <c r="D102" s="3"/>
      <c r="E102" s="3"/>
      <c r="F102" s="3"/>
      <c r="G102" s="3"/>
      <c r="H102" s="8"/>
      <c r="I102" s="8"/>
      <c r="J102" s="8"/>
      <c r="K102" s="8"/>
      <c r="L102" s="8"/>
      <c r="M102" s="8"/>
    </row>
    <row r="103" spans="1:27">
      <c r="A103" s="3"/>
      <c r="B103" s="3"/>
      <c r="C103" s="3"/>
      <c r="D103" s="3"/>
      <c r="E103" s="3"/>
      <c r="F103" s="3"/>
      <c r="G103" s="3"/>
      <c r="H103" s="8"/>
      <c r="I103" s="8"/>
      <c r="J103" s="8"/>
      <c r="K103" s="8"/>
      <c r="L103" s="8"/>
      <c r="M103" s="8"/>
    </row>
    <row r="104" spans="1:27">
      <c r="A104" s="3"/>
      <c r="B104" s="3"/>
      <c r="C104" s="3"/>
      <c r="D104" s="3"/>
      <c r="E104" s="3"/>
      <c r="F104" s="3"/>
      <c r="G104" s="3"/>
      <c r="H104" s="8"/>
      <c r="I104" s="8"/>
      <c r="J104" s="8"/>
      <c r="K104" s="8"/>
      <c r="L104" s="8"/>
      <c r="M104" s="8"/>
    </row>
    <row r="105" spans="1:27">
      <c r="A105" s="3"/>
      <c r="B105" s="3"/>
      <c r="C105" s="3"/>
      <c r="D105" s="3"/>
      <c r="E105" s="3"/>
      <c r="F105" s="3"/>
      <c r="G105" s="3"/>
      <c r="H105" s="8"/>
      <c r="I105" s="8"/>
      <c r="J105" s="8"/>
      <c r="K105" s="8"/>
      <c r="L105" s="8"/>
      <c r="M105" s="8"/>
    </row>
    <row r="106" spans="1:27">
      <c r="A106" s="3"/>
      <c r="B106" s="3"/>
      <c r="C106" s="3"/>
      <c r="D106" s="3"/>
      <c r="E106" s="3"/>
      <c r="F106" s="3"/>
      <c r="G106" s="3"/>
      <c r="H106" s="8"/>
      <c r="I106" s="8"/>
      <c r="J106" s="8"/>
      <c r="K106" s="8"/>
      <c r="L106" s="8"/>
      <c r="M106" s="8"/>
    </row>
    <row r="107" spans="1:27">
      <c r="A107" s="3"/>
      <c r="B107" s="3"/>
      <c r="C107" s="3"/>
      <c r="D107" s="3"/>
      <c r="E107" s="3"/>
      <c r="F107" s="3"/>
      <c r="G107" s="3"/>
      <c r="H107" s="8"/>
      <c r="I107" s="8"/>
      <c r="J107" s="8"/>
      <c r="K107" s="8"/>
      <c r="L107" s="8"/>
      <c r="M107" s="8"/>
    </row>
    <row r="108" spans="1:27">
      <c r="A108" s="3"/>
      <c r="B108" s="3"/>
      <c r="C108" s="3"/>
      <c r="D108" s="3"/>
      <c r="E108" s="3"/>
      <c r="F108" s="3"/>
      <c r="G108" s="3"/>
      <c r="H108" s="8"/>
      <c r="I108" s="8"/>
      <c r="J108" s="8"/>
      <c r="K108" s="8"/>
      <c r="L108" s="8"/>
      <c r="M108" s="8"/>
    </row>
    <row r="109" spans="1:27">
      <c r="A109" s="3"/>
      <c r="B109" s="3"/>
      <c r="C109" s="3"/>
      <c r="D109" s="3"/>
      <c r="E109" s="3"/>
      <c r="F109" s="3"/>
      <c r="G109" s="3"/>
      <c r="H109" s="8"/>
      <c r="I109" s="8"/>
      <c r="J109" s="8"/>
      <c r="K109" s="8"/>
      <c r="L109" s="8"/>
      <c r="M109" s="8"/>
    </row>
    <row r="110" spans="1:27">
      <c r="A110" s="3"/>
      <c r="B110" s="3"/>
      <c r="C110" s="3"/>
      <c r="D110" s="3"/>
      <c r="E110" s="3"/>
      <c r="F110" s="3"/>
      <c r="G110" s="3"/>
      <c r="H110" s="8"/>
      <c r="I110" s="8"/>
      <c r="J110" s="8"/>
      <c r="K110" s="8"/>
      <c r="L110" s="8"/>
      <c r="M110" s="8"/>
    </row>
    <row r="111" spans="1:27">
      <c r="A111" s="3"/>
      <c r="B111" s="3"/>
      <c r="C111" s="3"/>
      <c r="D111" s="3"/>
      <c r="E111" s="3"/>
      <c r="F111" s="3"/>
      <c r="G111" s="3"/>
      <c r="H111" s="8"/>
      <c r="I111" s="8"/>
      <c r="J111" s="8"/>
      <c r="K111" s="8"/>
      <c r="L111" s="8"/>
      <c r="M111" s="8"/>
    </row>
    <row r="112" spans="1:27">
      <c r="A112" s="3"/>
      <c r="B112" s="3"/>
      <c r="C112" s="3"/>
      <c r="D112" s="3"/>
      <c r="E112" s="3"/>
      <c r="F112" s="3"/>
      <c r="G112" s="3"/>
      <c r="H112" s="8"/>
      <c r="I112" s="8"/>
      <c r="J112" s="8"/>
      <c r="K112" s="8"/>
      <c r="L112" s="8"/>
      <c r="M112" s="8"/>
    </row>
    <row r="113" spans="1:13">
      <c r="A113" s="3"/>
      <c r="B113" s="3"/>
      <c r="C113" s="3"/>
      <c r="D113" s="3"/>
      <c r="E113" s="3"/>
      <c r="F113" s="3"/>
      <c r="G113" s="3"/>
      <c r="H113" s="8"/>
      <c r="I113" s="8"/>
      <c r="J113" s="8"/>
      <c r="K113" s="8"/>
      <c r="L113" s="8"/>
      <c r="M113" s="8"/>
    </row>
    <row r="114" spans="1:13">
      <c r="A114" s="3"/>
      <c r="B114" s="3"/>
      <c r="C114" s="3"/>
      <c r="D114" s="3"/>
      <c r="E114" s="3"/>
      <c r="F114" s="3"/>
      <c r="G114" s="3"/>
      <c r="H114" s="8"/>
      <c r="I114" s="8"/>
      <c r="J114" s="8"/>
      <c r="K114" s="8"/>
      <c r="L114" s="8"/>
      <c r="M114" s="8"/>
    </row>
    <row r="115" spans="1:13">
      <c r="A115" s="3"/>
      <c r="B115" s="3"/>
      <c r="C115" s="3"/>
      <c r="D115" s="3"/>
      <c r="E115" s="3"/>
      <c r="F115" s="3"/>
      <c r="G115" s="3"/>
      <c r="H115" s="8"/>
      <c r="I115" s="8"/>
      <c r="J115" s="8"/>
      <c r="K115" s="8"/>
      <c r="L115" s="8"/>
      <c r="M115" s="8"/>
    </row>
    <row r="116" spans="1:13">
      <c r="A116" s="3"/>
      <c r="B116" s="3"/>
      <c r="C116" s="3"/>
      <c r="D116" s="3"/>
      <c r="E116" s="3"/>
      <c r="F116" s="3"/>
      <c r="G116" s="3"/>
      <c r="H116" s="8"/>
      <c r="I116" s="8"/>
      <c r="J116" s="8"/>
      <c r="K116" s="8"/>
      <c r="L116" s="8"/>
      <c r="M116" s="8"/>
    </row>
    <row r="117" spans="1:13">
      <c r="A117" s="3"/>
      <c r="B117" s="3"/>
      <c r="C117" s="3"/>
      <c r="D117" s="3"/>
      <c r="E117" s="3"/>
      <c r="F117" s="3"/>
      <c r="G117" s="3"/>
      <c r="H117" s="8"/>
      <c r="I117" s="8"/>
      <c r="J117" s="8"/>
      <c r="K117" s="8"/>
      <c r="L117" s="8"/>
      <c r="M117" s="8"/>
    </row>
    <row r="118" spans="1:13">
      <c r="A118" s="3"/>
      <c r="B118" s="3"/>
      <c r="C118" s="3"/>
      <c r="D118" s="3"/>
      <c r="E118" s="3"/>
      <c r="F118" s="3"/>
      <c r="G118" s="3"/>
      <c r="H118" s="8"/>
      <c r="I118" s="8"/>
      <c r="J118" s="8"/>
      <c r="K118" s="8"/>
      <c r="L118" s="8"/>
      <c r="M118" s="8"/>
    </row>
    <row r="119" spans="1:13">
      <c r="A119" s="3"/>
      <c r="B119" s="3"/>
      <c r="C119" s="3"/>
      <c r="D119" s="3"/>
      <c r="E119" s="3"/>
      <c r="F119" s="3"/>
      <c r="G119" s="3"/>
      <c r="H119" s="8"/>
      <c r="I119" s="8"/>
      <c r="J119" s="8"/>
      <c r="K119" s="8"/>
      <c r="L119" s="8"/>
      <c r="M119" s="8"/>
    </row>
    <row r="120" spans="1:13">
      <c r="A120" s="3"/>
      <c r="B120" s="3"/>
      <c r="C120" s="3"/>
      <c r="D120" s="3"/>
      <c r="E120" s="3"/>
      <c r="F120" s="3"/>
      <c r="G120" s="3"/>
      <c r="H120" s="8"/>
      <c r="I120" s="8"/>
      <c r="J120" s="8"/>
      <c r="K120" s="8"/>
      <c r="L120" s="8"/>
      <c r="M120" s="8"/>
    </row>
    <row r="121" spans="1:13">
      <c r="A121" s="3"/>
      <c r="B121" s="3"/>
      <c r="C121" s="3"/>
      <c r="D121" s="3"/>
      <c r="E121" s="3"/>
      <c r="F121" s="3"/>
      <c r="G121" s="3"/>
      <c r="H121" s="8"/>
      <c r="I121" s="8"/>
      <c r="J121" s="8"/>
      <c r="K121" s="8"/>
      <c r="L121" s="8"/>
      <c r="M121" s="8"/>
    </row>
    <row r="122" spans="1:13">
      <c r="A122" s="3"/>
      <c r="B122" s="3"/>
      <c r="C122" s="3"/>
      <c r="D122" s="3"/>
      <c r="E122" s="3"/>
      <c r="F122" s="3"/>
      <c r="G122" s="3"/>
      <c r="H122" s="8"/>
      <c r="I122" s="8"/>
      <c r="J122" s="8"/>
      <c r="K122" s="8"/>
      <c r="L122" s="8"/>
      <c r="M122" s="8"/>
    </row>
    <row r="123" spans="1:13">
      <c r="A123" s="3"/>
      <c r="B123" s="3"/>
      <c r="C123" s="3"/>
      <c r="D123" s="3"/>
      <c r="E123" s="3"/>
      <c r="F123" s="3"/>
      <c r="G123" s="3"/>
      <c r="H123" s="8"/>
      <c r="I123" s="8"/>
      <c r="J123" s="8"/>
      <c r="K123" s="8"/>
      <c r="L123" s="8"/>
      <c r="M123" s="8"/>
    </row>
    <row r="124" spans="1:13">
      <c r="A124" s="3"/>
      <c r="B124" s="3"/>
      <c r="C124" s="3"/>
      <c r="D124" s="3"/>
      <c r="E124" s="3"/>
      <c r="F124" s="3"/>
      <c r="G124" s="3"/>
      <c r="H124" s="8"/>
      <c r="I124" s="8"/>
      <c r="J124" s="8"/>
      <c r="K124" s="8"/>
      <c r="L124" s="8"/>
      <c r="M124" s="8"/>
    </row>
    <row r="125" spans="1:13">
      <c r="A125" s="3"/>
      <c r="B125" s="3"/>
      <c r="C125" s="3"/>
      <c r="D125" s="3"/>
      <c r="E125" s="3"/>
      <c r="F125" s="3"/>
      <c r="G125" s="3"/>
      <c r="H125" s="8"/>
      <c r="I125" s="8"/>
      <c r="J125" s="8"/>
      <c r="K125" s="8"/>
      <c r="L125" s="8"/>
      <c r="M125" s="8"/>
    </row>
    <row r="126" spans="1:13">
      <c r="A126" s="3"/>
      <c r="B126" s="3"/>
      <c r="C126" s="3"/>
      <c r="D126" s="3"/>
      <c r="E126" s="3"/>
      <c r="F126" s="3"/>
      <c r="G126" s="3"/>
    </row>
    <row r="127" spans="1:13">
      <c r="A127" s="3"/>
      <c r="B127" s="3"/>
      <c r="C127" s="3"/>
      <c r="D127" s="3"/>
      <c r="E127" s="3"/>
      <c r="F127" s="3"/>
      <c r="G127" s="3"/>
    </row>
    <row r="128" spans="1:13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</row>
    <row r="179" spans="1:7">
      <c r="A179" s="3"/>
      <c r="B179" s="3"/>
      <c r="C179" s="3"/>
      <c r="D179" s="3"/>
    </row>
    <row r="180" spans="1:7">
      <c r="A180" s="3"/>
      <c r="B180" s="3"/>
      <c r="C180" s="3"/>
      <c r="D180" s="3"/>
    </row>
    <row r="181" spans="1:7">
      <c r="A181" s="3"/>
      <c r="B181" s="3"/>
      <c r="C181" s="3"/>
      <c r="D181" s="3"/>
    </row>
    <row r="182" spans="1:7">
      <c r="A182" s="3"/>
      <c r="B182" s="3"/>
      <c r="C182" s="3"/>
      <c r="D182" s="3"/>
    </row>
    <row r="183" spans="1:7">
      <c r="A183" s="3"/>
      <c r="B183" s="3"/>
      <c r="C183" s="3"/>
      <c r="D183" s="3"/>
    </row>
    <row r="184" spans="1:7">
      <c r="A184" s="3"/>
      <c r="B184" s="3"/>
      <c r="C184" s="3"/>
      <c r="D184" s="3"/>
    </row>
    <row r="185" spans="1:7">
      <c r="A185" s="3"/>
      <c r="B185" s="3"/>
      <c r="C185" s="3"/>
      <c r="D185" s="3"/>
    </row>
  </sheetData>
  <mergeCells count="7">
    <mergeCell ref="B17:C17"/>
    <mergeCell ref="F17:G17"/>
    <mergeCell ref="J17:K17"/>
    <mergeCell ref="B28:C28"/>
    <mergeCell ref="B5:C5"/>
    <mergeCell ref="F5:G5"/>
    <mergeCell ref="J5:K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6"/>
  <sheetViews>
    <sheetView workbookViewId="0"/>
  </sheetViews>
  <sheetFormatPr defaultRowHeight="15"/>
  <cols>
    <col min="1" max="1" width="11.140625" customWidth="1"/>
    <col min="2" max="2" width="12.28515625" customWidth="1"/>
    <col min="3" max="3" width="19.140625" customWidth="1"/>
    <col min="4" max="4" width="4.42578125" customWidth="1"/>
    <col min="5" max="5" width="12" customWidth="1"/>
    <col min="6" max="6" width="14.140625" customWidth="1"/>
    <col min="7" max="7" width="21" customWidth="1"/>
    <col min="8" max="8" width="3.28515625" customWidth="1"/>
    <col min="9" max="9" width="11.85546875" customWidth="1"/>
    <col min="11" max="11" width="22.42578125" customWidth="1"/>
    <col min="12" max="12" width="4.7109375" customWidth="1"/>
  </cols>
  <sheetData>
    <row r="1" spans="1:18" ht="18.75">
      <c r="A1" s="190" t="s">
        <v>123</v>
      </c>
      <c r="B1" s="165" t="s">
        <v>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ht="18.75">
      <c r="A2" s="191" t="s">
        <v>122</v>
      </c>
      <c r="B2" s="165" t="s">
        <v>125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8" ht="15.75" thickBot="1">
      <c r="A3" s="267"/>
      <c r="B3" s="267"/>
      <c r="C3" s="183"/>
      <c r="D3" s="75"/>
      <c r="E3" s="75"/>
      <c r="F3" s="75"/>
      <c r="G3" s="75"/>
      <c r="H3" s="75"/>
      <c r="I3" s="267"/>
      <c r="J3" s="267"/>
      <c r="K3" s="267"/>
      <c r="L3" s="267"/>
      <c r="M3" s="75"/>
      <c r="N3" s="75"/>
      <c r="O3" s="75"/>
      <c r="P3" s="75"/>
      <c r="Q3" s="75"/>
      <c r="R3" s="75"/>
    </row>
    <row r="4" spans="1:18" ht="22.5" customHeight="1">
      <c r="A4" s="12" t="s">
        <v>37</v>
      </c>
      <c r="B4" s="13" t="s">
        <v>38</v>
      </c>
      <c r="C4" s="14"/>
      <c r="D4" s="75"/>
      <c r="E4" s="12" t="s">
        <v>127</v>
      </c>
      <c r="F4" s="262" t="s">
        <v>128</v>
      </c>
      <c r="G4" s="263"/>
      <c r="H4" s="75"/>
      <c r="I4" s="267"/>
      <c r="J4" s="267"/>
      <c r="K4" s="267"/>
      <c r="L4" s="267"/>
      <c r="M4" s="75"/>
      <c r="N4" s="75"/>
      <c r="O4" s="75"/>
      <c r="P4" s="75"/>
      <c r="Q4" s="75"/>
      <c r="R4" s="75"/>
    </row>
    <row r="5" spans="1:18" ht="30.95" customHeight="1">
      <c r="A5" s="260" t="s">
        <v>1</v>
      </c>
      <c r="B5" s="261" t="str">
        <f>'Passport - KPIs'!C23</f>
        <v>TVOC concentration in indoor air</v>
      </c>
      <c r="C5" s="258"/>
      <c r="D5" s="75"/>
      <c r="E5" s="259" t="s">
        <v>1</v>
      </c>
      <c r="F5" s="264" t="str">
        <f>'Passport - KPIs'!C24</f>
        <v>Ventilation rate normalized per useful floor area</v>
      </c>
      <c r="G5" s="265"/>
      <c r="H5" s="75"/>
      <c r="I5" s="267"/>
      <c r="J5" s="267"/>
      <c r="K5" s="267"/>
      <c r="L5" s="267"/>
      <c r="M5" s="75"/>
      <c r="N5" s="75"/>
      <c r="O5" s="75"/>
      <c r="P5" s="75"/>
      <c r="Q5" s="75"/>
      <c r="R5" s="75"/>
    </row>
    <row r="6" spans="1:18">
      <c r="A6" s="149"/>
      <c r="B6" s="148">
        <v>4900</v>
      </c>
      <c r="C6" s="153" t="s">
        <v>78</v>
      </c>
      <c r="D6" s="136"/>
      <c r="E6" s="149"/>
      <c r="F6" s="148">
        <v>18</v>
      </c>
      <c r="G6" s="150" t="s">
        <v>131</v>
      </c>
      <c r="H6" s="75"/>
      <c r="I6" s="267"/>
      <c r="J6" s="267"/>
      <c r="K6" s="267"/>
      <c r="L6" s="267"/>
      <c r="M6" s="75"/>
      <c r="N6" s="75"/>
      <c r="O6" s="75"/>
      <c r="P6" s="75"/>
      <c r="Q6" s="75"/>
      <c r="R6" s="75"/>
    </row>
    <row r="7" spans="1:18" ht="15.75">
      <c r="A7" s="149" t="s">
        <v>0</v>
      </c>
      <c r="B7" s="192">
        <f>IF((5*B6)/(B14-B12)-(5*B12)/(B14-B12)&gt;5,5,IF((5*B6)/(B14-B12)-(5*B12)/(B14-B12)&lt;0,-1,(5*B6)/(B14-B12)-(5*B12)/(B14-B12)))</f>
        <v>0.125</v>
      </c>
      <c r="C7" s="150"/>
      <c r="D7" s="137"/>
      <c r="E7" s="149" t="s">
        <v>0</v>
      </c>
      <c r="F7" s="192">
        <f>IF((5*F6)/(F14-F12)-(5*F12)/(F14-F12)&gt;5,5,IF((5*F6)/(F14-F12)-(5*F12)/(F14-F12)&lt;0,-1,(5*F6)/(F14-F12)-(5*F12)/(F14-F12)))</f>
        <v>4</v>
      </c>
      <c r="G7" s="150"/>
      <c r="H7" s="75"/>
      <c r="I7" s="267"/>
      <c r="J7" s="267"/>
      <c r="K7" s="267"/>
      <c r="L7" s="267"/>
      <c r="M7" s="75"/>
      <c r="N7" s="75"/>
      <c r="O7" s="75"/>
      <c r="P7" s="75"/>
      <c r="Q7" s="75"/>
      <c r="R7" s="75"/>
    </row>
    <row r="8" spans="1:18" ht="30">
      <c r="A8" s="193" t="s">
        <v>132</v>
      </c>
      <c r="B8" s="195">
        <f>B7*Weights!J35</f>
        <v>5.0000000000000001E-3</v>
      </c>
      <c r="C8" s="150"/>
      <c r="D8" s="137"/>
      <c r="E8" s="193" t="s">
        <v>132</v>
      </c>
      <c r="F8" s="195">
        <f>F7*Weights!J36</f>
        <v>0.16</v>
      </c>
      <c r="G8" s="150"/>
      <c r="H8" s="75"/>
      <c r="I8" s="267"/>
      <c r="J8" s="267"/>
      <c r="K8" s="267"/>
      <c r="L8" s="267"/>
      <c r="M8" s="75"/>
      <c r="N8" s="75"/>
      <c r="O8" s="75"/>
      <c r="P8" s="75"/>
      <c r="Q8" s="75"/>
      <c r="R8" s="75"/>
    </row>
    <row r="9" spans="1:18">
      <c r="A9" s="149"/>
      <c r="B9" s="27"/>
      <c r="C9" s="152"/>
      <c r="D9" s="137"/>
      <c r="E9" s="149"/>
      <c r="F9" s="27"/>
      <c r="G9" s="152"/>
      <c r="H9" s="75"/>
      <c r="I9" s="267"/>
      <c r="J9" s="267"/>
      <c r="K9" s="267"/>
      <c r="L9" s="267"/>
      <c r="M9" s="75"/>
      <c r="N9" s="75"/>
      <c r="O9" s="75"/>
      <c r="P9" s="75"/>
      <c r="Q9" s="75"/>
      <c r="R9" s="75"/>
    </row>
    <row r="10" spans="1:18">
      <c r="A10" s="15"/>
      <c r="B10" s="9" t="s">
        <v>6</v>
      </c>
      <c r="C10" s="16" t="s">
        <v>0</v>
      </c>
      <c r="D10" s="75"/>
      <c r="E10" s="15"/>
      <c r="F10" s="9" t="s">
        <v>6</v>
      </c>
      <c r="G10" s="16" t="s">
        <v>0</v>
      </c>
      <c r="H10" s="136"/>
      <c r="I10" s="267"/>
      <c r="J10" s="267"/>
      <c r="K10" s="267"/>
      <c r="L10" s="267"/>
      <c r="M10" s="75"/>
      <c r="N10" s="75"/>
      <c r="O10" s="75"/>
      <c r="P10" s="75"/>
      <c r="Q10" s="75"/>
      <c r="R10" s="75"/>
    </row>
    <row r="11" spans="1:18">
      <c r="A11" s="17" t="s">
        <v>2</v>
      </c>
      <c r="B11" s="1">
        <f>IF((B12+(B12-B14)/5)&lt;0,0,(B12+(B12-B14)/5))</f>
        <v>5800</v>
      </c>
      <c r="C11" s="18">
        <v>-1</v>
      </c>
      <c r="D11" s="75"/>
      <c r="E11" s="17" t="s">
        <v>2</v>
      </c>
      <c r="F11" s="1">
        <f>IF((F12+(F12-F14)/5)&lt;0,0,(F12+(F12-F14)/5))</f>
        <v>8</v>
      </c>
      <c r="G11" s="18">
        <v>-1</v>
      </c>
      <c r="H11" s="137"/>
      <c r="I11" s="267"/>
      <c r="J11" s="267"/>
      <c r="K11" s="267"/>
      <c r="L11" s="267"/>
      <c r="M11" s="75"/>
      <c r="N11" s="75"/>
      <c r="O11" s="75"/>
      <c r="P11" s="75"/>
      <c r="Q11" s="75"/>
      <c r="R11" s="75"/>
    </row>
    <row r="12" spans="1:18">
      <c r="A12" s="17" t="s">
        <v>3</v>
      </c>
      <c r="B12" s="134">
        <v>5000</v>
      </c>
      <c r="C12" s="18">
        <v>0</v>
      </c>
      <c r="D12" s="75"/>
      <c r="E12" s="17" t="s">
        <v>3</v>
      </c>
      <c r="F12" s="134">
        <v>10</v>
      </c>
      <c r="G12" s="18">
        <v>0</v>
      </c>
      <c r="H12" s="75"/>
      <c r="I12" s="267"/>
      <c r="J12" s="267"/>
      <c r="K12" s="267"/>
      <c r="L12" s="267"/>
      <c r="M12" s="75"/>
      <c r="N12" s="75"/>
      <c r="O12" s="75"/>
      <c r="P12" s="75"/>
      <c r="Q12" s="75"/>
      <c r="R12" s="75"/>
    </row>
    <row r="13" spans="1:18">
      <c r="A13" s="17" t="s">
        <v>4</v>
      </c>
      <c r="B13" s="1">
        <f>B12-3*(B12-B14)/5</f>
        <v>2600</v>
      </c>
      <c r="C13" s="18">
        <v>3</v>
      </c>
      <c r="D13" s="75"/>
      <c r="E13" s="17" t="s">
        <v>4</v>
      </c>
      <c r="F13" s="1">
        <f>F12-3*(F12-F14)/5</f>
        <v>16</v>
      </c>
      <c r="G13" s="18">
        <v>3</v>
      </c>
      <c r="H13" s="75"/>
      <c r="I13" s="267"/>
      <c r="J13" s="267"/>
      <c r="K13" s="267"/>
      <c r="L13" s="267"/>
      <c r="M13" s="75"/>
      <c r="N13" s="75"/>
      <c r="O13" s="75"/>
      <c r="P13" s="75"/>
      <c r="Q13" s="75"/>
      <c r="R13" s="75"/>
    </row>
    <row r="14" spans="1:18" ht="15.75" thickBot="1">
      <c r="A14" s="19" t="s">
        <v>5</v>
      </c>
      <c r="B14" s="135">
        <v>1000</v>
      </c>
      <c r="C14" s="20">
        <v>5</v>
      </c>
      <c r="D14" s="75"/>
      <c r="E14" s="19" t="s">
        <v>5</v>
      </c>
      <c r="F14" s="135">
        <v>20</v>
      </c>
      <c r="G14" s="20">
        <v>5</v>
      </c>
      <c r="H14" s="75"/>
      <c r="I14" s="267"/>
      <c r="J14" s="267"/>
      <c r="K14" s="267"/>
      <c r="L14" s="267"/>
      <c r="M14" s="75"/>
      <c r="N14" s="75"/>
      <c r="O14" s="75"/>
      <c r="P14" s="75"/>
      <c r="Q14" s="75"/>
      <c r="R14" s="75"/>
    </row>
    <row r="15" spans="1:18">
      <c r="A15" s="75"/>
      <c r="B15" s="75"/>
      <c r="C15" s="75"/>
      <c r="D15" s="75"/>
      <c r="E15" s="75"/>
      <c r="F15" s="75"/>
      <c r="G15" s="75"/>
      <c r="H15" s="75"/>
      <c r="I15" s="267"/>
      <c r="J15" s="267"/>
      <c r="K15" s="267"/>
      <c r="L15" s="267"/>
      <c r="M15" s="75"/>
      <c r="N15" s="75"/>
      <c r="O15" s="75"/>
      <c r="P15" s="75"/>
      <c r="Q15" s="75"/>
      <c r="R15" s="75"/>
    </row>
    <row r="16" spans="1:18" ht="15.75" thickBot="1">
      <c r="A16" s="75"/>
      <c r="B16" s="75"/>
      <c r="C16" s="75"/>
      <c r="D16" s="27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spans="1:18" ht="43.5" customHeight="1">
      <c r="A17" s="12" t="s">
        <v>39</v>
      </c>
      <c r="B17" s="262" t="s">
        <v>79</v>
      </c>
      <c r="C17" s="263"/>
      <c r="D17" s="75"/>
      <c r="E17" s="75"/>
      <c r="F17" s="75"/>
      <c r="G17" s="75"/>
      <c r="H17" s="75"/>
      <c r="I17" s="138"/>
      <c r="J17" s="267"/>
      <c r="K17" s="267"/>
      <c r="L17" s="75"/>
      <c r="M17" s="75"/>
      <c r="N17" s="75"/>
      <c r="O17" s="75"/>
      <c r="P17" s="75"/>
      <c r="Q17" s="75"/>
      <c r="R17" s="75"/>
    </row>
    <row r="18" spans="1:18" ht="31.5" customHeight="1">
      <c r="A18" s="260" t="s">
        <v>1</v>
      </c>
      <c r="B18" s="264" t="str">
        <f>'Passport - KPIs'!C26</f>
        <v>Predicted Percentage Dissatisfied (PPD)</v>
      </c>
      <c r="C18" s="265"/>
      <c r="D18" s="75"/>
      <c r="E18" s="75"/>
      <c r="F18" s="75"/>
      <c r="G18" s="75"/>
      <c r="H18" s="75"/>
      <c r="I18" s="128"/>
      <c r="J18" s="139"/>
      <c r="K18" s="139"/>
      <c r="L18" s="75"/>
      <c r="M18" s="75"/>
      <c r="N18" s="75"/>
      <c r="O18" s="75"/>
      <c r="P18" s="75"/>
      <c r="Q18" s="75"/>
      <c r="R18" s="75"/>
    </row>
    <row r="19" spans="1:18">
      <c r="A19" s="149"/>
      <c r="B19" s="148">
        <v>7</v>
      </c>
      <c r="C19" s="150" t="s">
        <v>130</v>
      </c>
      <c r="D19" s="136"/>
      <c r="E19" s="75"/>
      <c r="F19" s="75"/>
      <c r="G19" s="75"/>
      <c r="H19" s="75"/>
      <c r="I19" s="128"/>
      <c r="J19" s="139"/>
      <c r="K19" s="139"/>
      <c r="L19" s="75"/>
      <c r="M19" s="75"/>
      <c r="N19" s="75"/>
      <c r="O19" s="75"/>
      <c r="P19" s="75"/>
      <c r="Q19" s="75"/>
      <c r="R19" s="75"/>
    </row>
    <row r="20" spans="1:18" ht="15.75">
      <c r="A20" s="149" t="s">
        <v>0</v>
      </c>
      <c r="B20" s="192">
        <f>IF((5*B19)/(B27-B25)-(5*B25)/(B27-B25)&gt;5,5,IF((5*B19)/(B27-B25)-(5*B25)/(B27-B25)&lt;0,-1,(5*B19)/(B27-B25)-(5*B25)/(B27-B25)))</f>
        <v>2</v>
      </c>
      <c r="C20" s="150"/>
      <c r="D20" s="137"/>
      <c r="E20" s="75"/>
      <c r="F20" s="75"/>
      <c r="G20" s="75"/>
      <c r="H20" s="75"/>
      <c r="I20" s="128"/>
      <c r="J20" s="146"/>
      <c r="K20" s="139"/>
      <c r="L20" s="75"/>
      <c r="M20" s="75"/>
      <c r="N20" s="75"/>
      <c r="O20" s="75"/>
      <c r="P20" s="75"/>
      <c r="Q20" s="75"/>
      <c r="R20" s="75"/>
    </row>
    <row r="21" spans="1:18" ht="30">
      <c r="A21" s="193" t="s">
        <v>132</v>
      </c>
      <c r="B21" s="195">
        <f>B20*Weights!J38</f>
        <v>0.06</v>
      </c>
      <c r="C21" s="150"/>
      <c r="D21" s="137"/>
      <c r="E21" s="75"/>
      <c r="F21" s="75"/>
      <c r="G21" s="75"/>
      <c r="H21" s="75"/>
      <c r="I21" s="128"/>
      <c r="J21" s="146"/>
      <c r="K21" s="139"/>
      <c r="L21" s="75"/>
      <c r="M21" s="75"/>
      <c r="N21" s="75"/>
      <c r="O21" s="75"/>
      <c r="P21" s="75"/>
      <c r="Q21" s="75"/>
      <c r="R21" s="75"/>
    </row>
    <row r="22" spans="1:18">
      <c r="A22" s="149"/>
      <c r="B22" s="27"/>
      <c r="C22" s="152"/>
      <c r="D22" s="137"/>
      <c r="E22" s="75"/>
      <c r="F22" s="75"/>
      <c r="G22" s="75"/>
      <c r="H22" s="75"/>
      <c r="I22" s="128"/>
      <c r="J22" s="27"/>
      <c r="K22" s="27"/>
      <c r="L22" s="75"/>
      <c r="M22" s="75"/>
      <c r="N22" s="75"/>
      <c r="O22" s="75"/>
      <c r="P22" s="75"/>
      <c r="Q22" s="75"/>
      <c r="R22" s="75"/>
    </row>
    <row r="23" spans="1:18">
      <c r="A23" s="15"/>
      <c r="B23" s="9" t="s">
        <v>6</v>
      </c>
      <c r="C23" s="16" t="s">
        <v>0</v>
      </c>
      <c r="D23" s="75"/>
      <c r="E23" s="75"/>
      <c r="F23" s="75"/>
      <c r="G23" s="75"/>
      <c r="H23" s="136"/>
      <c r="I23" s="27"/>
      <c r="J23" s="133"/>
      <c r="K23" s="133"/>
      <c r="L23" s="75"/>
      <c r="M23" s="75"/>
      <c r="N23" s="75"/>
      <c r="O23" s="75"/>
      <c r="P23" s="75"/>
      <c r="Q23" s="75"/>
      <c r="R23" s="75"/>
    </row>
    <row r="24" spans="1:18">
      <c r="A24" s="17" t="s">
        <v>2</v>
      </c>
      <c r="B24" s="1">
        <f>IF((B25+(B25-B27)/5)&lt;0,0,(B25+(B25-B27)/5))</f>
        <v>4</v>
      </c>
      <c r="C24" s="18">
        <v>-1</v>
      </c>
      <c r="D24" s="75"/>
      <c r="E24" s="75"/>
      <c r="F24" s="75"/>
      <c r="G24" s="75"/>
      <c r="H24" s="137"/>
      <c r="I24" s="141"/>
      <c r="J24" s="142"/>
      <c r="K24" s="133"/>
      <c r="L24" s="75"/>
      <c r="M24" s="75"/>
      <c r="N24" s="75"/>
      <c r="O24" s="75"/>
      <c r="P24" s="75"/>
      <c r="Q24" s="75"/>
      <c r="R24" s="75"/>
    </row>
    <row r="25" spans="1:18">
      <c r="A25" s="17" t="s">
        <v>3</v>
      </c>
      <c r="B25" s="134">
        <v>5</v>
      </c>
      <c r="C25" s="18">
        <v>0</v>
      </c>
      <c r="D25" s="75"/>
      <c r="E25" s="75"/>
      <c r="F25" s="75"/>
      <c r="G25" s="75"/>
      <c r="H25" s="75"/>
      <c r="I25" s="141"/>
      <c r="J25" s="142"/>
      <c r="K25" s="133"/>
      <c r="L25" s="75"/>
      <c r="M25" s="75"/>
      <c r="N25" s="75"/>
      <c r="O25" s="75"/>
      <c r="P25" s="75"/>
      <c r="Q25" s="75"/>
      <c r="R25" s="75"/>
    </row>
    <row r="26" spans="1:18">
      <c r="A26" s="17" t="s">
        <v>4</v>
      </c>
      <c r="B26" s="1">
        <f>B25-3*(B25-B27)/5</f>
        <v>8</v>
      </c>
      <c r="C26" s="18">
        <v>3</v>
      </c>
      <c r="D26" s="75"/>
      <c r="E26" s="75"/>
      <c r="F26" s="75"/>
      <c r="G26" s="75"/>
      <c r="H26" s="75"/>
      <c r="I26" s="141"/>
      <c r="J26" s="142"/>
      <c r="K26" s="133"/>
      <c r="L26" s="75"/>
      <c r="M26" s="75"/>
      <c r="N26" s="75"/>
      <c r="O26" s="75"/>
      <c r="P26" s="75"/>
      <c r="Q26" s="75"/>
      <c r="R26" s="75"/>
    </row>
    <row r="27" spans="1:18" ht="15.75" thickBot="1">
      <c r="A27" s="19" t="s">
        <v>5</v>
      </c>
      <c r="B27" s="135">
        <v>10</v>
      </c>
      <c r="C27" s="20">
        <v>5</v>
      </c>
      <c r="D27" s="75"/>
      <c r="E27" s="75"/>
      <c r="F27" s="75"/>
      <c r="G27" s="75"/>
      <c r="H27" s="75"/>
      <c r="I27" s="141"/>
      <c r="J27" s="142"/>
      <c r="K27" s="133"/>
      <c r="L27" s="75"/>
      <c r="M27" s="75"/>
      <c r="N27" s="75"/>
      <c r="O27" s="75"/>
      <c r="P27" s="75"/>
      <c r="Q27" s="75"/>
      <c r="R27" s="75"/>
    </row>
    <row r="28" spans="1:18">
      <c r="A28" s="138"/>
      <c r="B28" s="138"/>
      <c r="C28" s="27"/>
      <c r="D28" s="27"/>
      <c r="E28" s="27"/>
      <c r="F28" s="27"/>
      <c r="G28" s="27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ht="38.1" customHeight="1">
      <c r="A29" s="138"/>
      <c r="B29" s="267"/>
      <c r="C29" s="267"/>
      <c r="D29" s="27"/>
      <c r="E29" s="138"/>
      <c r="F29" s="138"/>
      <c r="G29" s="27"/>
      <c r="H29" s="27"/>
      <c r="I29" s="138"/>
      <c r="J29" s="138"/>
      <c r="K29" s="27"/>
      <c r="L29" s="75"/>
      <c r="M29" s="75"/>
      <c r="N29" s="75"/>
      <c r="O29" s="75"/>
      <c r="P29" s="75"/>
      <c r="Q29" s="75"/>
      <c r="R29" s="75"/>
    </row>
    <row r="30" spans="1:18">
      <c r="A30" s="128"/>
      <c r="B30" s="139"/>
      <c r="C30" s="139"/>
      <c r="D30" s="27"/>
      <c r="E30" s="128"/>
      <c r="F30" s="139"/>
      <c r="G30" s="139"/>
      <c r="H30" s="27"/>
      <c r="I30" s="128"/>
      <c r="J30" s="139"/>
      <c r="K30" s="139"/>
      <c r="L30" s="75"/>
      <c r="M30" s="75"/>
      <c r="N30" s="75"/>
      <c r="O30" s="75"/>
      <c r="P30" s="75"/>
      <c r="Q30" s="75"/>
      <c r="R30" s="75"/>
    </row>
    <row r="31" spans="1:18">
      <c r="A31" s="128"/>
      <c r="B31" s="139"/>
      <c r="C31" s="139"/>
      <c r="D31" s="143"/>
      <c r="E31" s="128"/>
      <c r="F31" s="139"/>
      <c r="G31" s="139"/>
      <c r="H31" s="27"/>
      <c r="I31" s="128"/>
      <c r="J31" s="139"/>
      <c r="K31" s="139"/>
      <c r="L31" s="75"/>
      <c r="M31" s="75"/>
      <c r="N31" s="75"/>
      <c r="O31" s="75"/>
      <c r="P31" s="75"/>
      <c r="Q31" s="75"/>
      <c r="R31" s="75"/>
    </row>
    <row r="32" spans="1:18">
      <c r="A32" s="128"/>
      <c r="B32" s="146"/>
      <c r="C32" s="139"/>
      <c r="D32" s="144"/>
      <c r="E32" s="128"/>
      <c r="F32" s="146"/>
      <c r="G32" s="139"/>
      <c r="H32" s="27"/>
      <c r="I32" s="128"/>
      <c r="J32" s="140"/>
      <c r="K32" s="139"/>
      <c r="L32" s="75"/>
      <c r="M32" s="75"/>
      <c r="N32" s="75"/>
      <c r="O32" s="75"/>
      <c r="P32" s="75"/>
      <c r="Q32" s="75"/>
      <c r="R32" s="75"/>
    </row>
    <row r="33" spans="1:18">
      <c r="A33" s="128"/>
      <c r="B33" s="27"/>
      <c r="C33" s="27"/>
      <c r="D33" s="144"/>
      <c r="E33" s="128"/>
      <c r="F33" s="27"/>
      <c r="G33" s="27"/>
      <c r="H33" s="27"/>
      <c r="I33" s="128"/>
      <c r="J33" s="27"/>
      <c r="K33" s="27"/>
      <c r="L33" s="75"/>
      <c r="M33" s="75"/>
      <c r="N33" s="75"/>
      <c r="O33" s="75"/>
      <c r="P33" s="75"/>
      <c r="Q33" s="75"/>
      <c r="R33" s="75"/>
    </row>
    <row r="34" spans="1:18">
      <c r="A34" s="27"/>
      <c r="B34" s="133"/>
      <c r="C34" s="133"/>
      <c r="D34" s="27"/>
      <c r="E34" s="27"/>
      <c r="F34" s="133"/>
      <c r="G34" s="133"/>
      <c r="H34" s="143"/>
      <c r="I34" s="27"/>
      <c r="J34" s="133"/>
      <c r="K34" s="133"/>
      <c r="L34" s="75"/>
      <c r="M34" s="75"/>
      <c r="N34" s="75"/>
      <c r="O34" s="75"/>
      <c r="P34" s="75"/>
      <c r="Q34" s="75"/>
      <c r="R34" s="75"/>
    </row>
    <row r="35" spans="1:18">
      <c r="A35" s="141"/>
      <c r="B35" s="142"/>
      <c r="C35" s="133"/>
      <c r="D35" s="27"/>
      <c r="E35" s="141"/>
      <c r="F35" s="142"/>
      <c r="G35" s="133"/>
      <c r="H35" s="144"/>
      <c r="I35" s="141"/>
      <c r="J35" s="142"/>
      <c r="K35" s="133"/>
      <c r="L35" s="75"/>
      <c r="M35" s="75"/>
      <c r="N35" s="75"/>
      <c r="O35" s="75"/>
      <c r="P35" s="75"/>
      <c r="Q35" s="75"/>
      <c r="R35" s="75"/>
    </row>
    <row r="36" spans="1:18">
      <c r="A36" s="141"/>
      <c r="B36" s="142"/>
      <c r="C36" s="133"/>
      <c r="D36" s="27"/>
      <c r="E36" s="141"/>
      <c r="F36" s="142"/>
      <c r="G36" s="133"/>
      <c r="H36" s="27"/>
      <c r="I36" s="141"/>
      <c r="J36" s="7"/>
      <c r="K36" s="5"/>
    </row>
    <row r="37" spans="1:18">
      <c r="A37" s="6"/>
      <c r="B37" s="7"/>
      <c r="C37" s="5"/>
      <c r="D37" s="3"/>
      <c r="E37" s="6"/>
      <c r="F37" s="7"/>
      <c r="G37" s="5"/>
      <c r="H37" s="3"/>
      <c r="I37" s="6"/>
      <c r="J37" s="7"/>
      <c r="K37" s="5"/>
    </row>
    <row r="38" spans="1:18">
      <c r="A38" s="6"/>
      <c r="B38" s="7"/>
      <c r="C38" s="5"/>
      <c r="D38" s="3"/>
      <c r="E38" s="6"/>
      <c r="F38" s="7"/>
      <c r="G38" s="5"/>
      <c r="H38" s="3"/>
      <c r="I38" s="6"/>
      <c r="J38" s="7"/>
      <c r="K38" s="5"/>
    </row>
    <row r="39" spans="1:18">
      <c r="A39" s="2"/>
      <c r="B39" s="2"/>
      <c r="C39" s="3"/>
      <c r="D39" s="3"/>
      <c r="E39" s="3"/>
      <c r="F39" s="3"/>
      <c r="G39" s="3"/>
    </row>
    <row r="40" spans="1:18">
      <c r="A40" s="4"/>
      <c r="B40" s="21"/>
      <c r="C40" s="21"/>
      <c r="D40" s="3"/>
      <c r="E40" s="3"/>
      <c r="F40" s="3"/>
      <c r="G40" s="3"/>
    </row>
    <row r="41" spans="1:18">
      <c r="A41" s="4"/>
      <c r="B41" s="21"/>
      <c r="C41" s="21"/>
      <c r="D41" s="3"/>
      <c r="E41" s="3"/>
      <c r="F41" s="3"/>
      <c r="G41" s="3"/>
    </row>
    <row r="42" spans="1:18">
      <c r="A42" s="4"/>
      <c r="B42" s="22"/>
      <c r="C42" s="21"/>
      <c r="D42" s="3"/>
      <c r="E42" s="3"/>
      <c r="F42" s="3"/>
      <c r="G42" s="3"/>
    </row>
    <row r="43" spans="1:18">
      <c r="A43" s="4"/>
      <c r="B43" s="3"/>
      <c r="C43" s="3"/>
      <c r="D43" s="3"/>
      <c r="E43" s="3"/>
      <c r="F43" s="3"/>
      <c r="G43" s="3"/>
    </row>
    <row r="44" spans="1:18">
      <c r="A44" s="3"/>
      <c r="B44" s="5"/>
      <c r="C44" s="5"/>
      <c r="D44" s="3"/>
      <c r="E44" s="3"/>
      <c r="F44" s="3"/>
      <c r="G44" s="3"/>
    </row>
    <row r="45" spans="1:18">
      <c r="A45" s="6"/>
      <c r="B45" s="7"/>
      <c r="C45" s="5"/>
      <c r="D45" s="3"/>
      <c r="E45" s="3"/>
      <c r="F45" s="3"/>
      <c r="G45" s="3"/>
    </row>
    <row r="46" spans="1:18">
      <c r="A46" s="6"/>
      <c r="B46" s="7"/>
      <c r="C46" s="5"/>
      <c r="D46" s="3"/>
      <c r="E46" s="3"/>
      <c r="F46" s="3"/>
      <c r="G46" s="3"/>
    </row>
    <row r="47" spans="1:18">
      <c r="A47" s="6"/>
      <c r="B47" s="7"/>
      <c r="C47" s="5"/>
      <c r="D47" s="3"/>
      <c r="E47" s="3"/>
      <c r="F47" s="3"/>
      <c r="G47" s="3"/>
    </row>
    <row r="48" spans="1:18">
      <c r="A48" s="6"/>
      <c r="B48" s="7"/>
      <c r="C48" s="5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2"/>
      <c r="B50" s="2"/>
      <c r="C50" s="3"/>
      <c r="D50" s="3"/>
      <c r="E50" s="3"/>
      <c r="F50" s="3"/>
      <c r="G50" s="3"/>
    </row>
    <row r="51" spans="1:7">
      <c r="A51" s="4"/>
      <c r="B51" s="21"/>
      <c r="C51" s="21"/>
      <c r="D51" s="3"/>
      <c r="E51" s="3"/>
      <c r="F51" s="3"/>
      <c r="G51" s="3"/>
    </row>
    <row r="52" spans="1:7">
      <c r="A52" s="4"/>
      <c r="B52" s="21"/>
      <c r="C52" s="21"/>
      <c r="D52" s="3"/>
      <c r="E52" s="3"/>
      <c r="F52" s="3"/>
      <c r="G52" s="3"/>
    </row>
    <row r="53" spans="1:7">
      <c r="A53" s="4"/>
      <c r="B53" s="22"/>
      <c r="C53" s="21"/>
      <c r="D53" s="3"/>
      <c r="E53" s="3"/>
      <c r="F53" s="3"/>
      <c r="G53" s="3"/>
    </row>
    <row r="54" spans="1:7">
      <c r="A54" s="4"/>
      <c r="B54" s="3"/>
      <c r="C54" s="3"/>
      <c r="D54" s="3"/>
      <c r="E54" s="3"/>
      <c r="F54" s="3"/>
      <c r="G54" s="3"/>
    </row>
    <row r="55" spans="1:7">
      <c r="A55" s="3"/>
      <c r="B55" s="5"/>
      <c r="C55" s="5"/>
      <c r="D55" s="3"/>
      <c r="E55" s="3"/>
      <c r="F55" s="3"/>
      <c r="G55" s="3"/>
    </row>
    <row r="56" spans="1:7">
      <c r="A56" s="6"/>
      <c r="B56" s="7"/>
      <c r="C56" s="5"/>
      <c r="D56" s="3"/>
      <c r="E56" s="3"/>
      <c r="F56" s="3"/>
      <c r="G56" s="3"/>
    </row>
    <row r="57" spans="1:7">
      <c r="A57" s="6"/>
      <c r="B57" s="7"/>
      <c r="C57" s="5"/>
      <c r="D57" s="3"/>
      <c r="E57" s="3"/>
      <c r="F57" s="3"/>
      <c r="G57" s="3"/>
    </row>
    <row r="58" spans="1:7">
      <c r="A58" s="6"/>
      <c r="B58" s="7"/>
      <c r="C58" s="5"/>
      <c r="D58" s="3"/>
      <c r="E58" s="3"/>
      <c r="F58" s="3"/>
      <c r="G58" s="3"/>
    </row>
    <row r="59" spans="1:7">
      <c r="A59" s="6"/>
      <c r="B59" s="7"/>
      <c r="C59" s="5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  <row r="73" spans="1:7">
      <c r="A73" s="3"/>
      <c r="B73" s="3"/>
      <c r="C73" s="3"/>
      <c r="D73" s="3"/>
      <c r="E73" s="3"/>
      <c r="F73" s="3"/>
      <c r="G73" s="3"/>
    </row>
    <row r="74" spans="1:7">
      <c r="A74" s="3"/>
      <c r="B74" s="3"/>
      <c r="C74" s="3"/>
      <c r="D74" s="3"/>
      <c r="E74" s="3"/>
      <c r="F74" s="3"/>
      <c r="G74" s="3"/>
    </row>
    <row r="75" spans="1:7">
      <c r="A75" s="3"/>
      <c r="B75" s="3"/>
      <c r="C75" s="3"/>
      <c r="D75" s="3"/>
      <c r="E75" s="3"/>
      <c r="F75" s="3"/>
      <c r="G75" s="3"/>
    </row>
    <row r="76" spans="1:7">
      <c r="A76" s="3"/>
      <c r="B76" s="3"/>
      <c r="C76" s="3"/>
      <c r="D76" s="3"/>
      <c r="E76" s="3"/>
      <c r="F76" s="3"/>
      <c r="G76" s="3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A82" s="3"/>
      <c r="B82" s="3"/>
      <c r="C82" s="3"/>
      <c r="D82" s="3"/>
      <c r="E82" s="3"/>
      <c r="F82" s="3"/>
      <c r="G82" s="3"/>
    </row>
    <row r="83" spans="1:7">
      <c r="A83" s="3"/>
      <c r="B83" s="3"/>
      <c r="C83" s="3"/>
      <c r="D83" s="3"/>
      <c r="E83" s="3"/>
      <c r="F83" s="3"/>
      <c r="G83" s="3"/>
    </row>
    <row r="84" spans="1:7">
      <c r="A84" s="3"/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  <row r="89" spans="1:7">
      <c r="A89" s="3"/>
      <c r="B89" s="3"/>
      <c r="C89" s="3"/>
      <c r="D89" s="3"/>
      <c r="E89" s="3"/>
      <c r="F89" s="3"/>
      <c r="G89" s="3"/>
    </row>
    <row r="90" spans="1:7">
      <c r="A90" s="3"/>
      <c r="B90" s="3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>
      <c r="A92" s="3"/>
      <c r="B92" s="3"/>
      <c r="C92" s="3"/>
      <c r="D92" s="3"/>
      <c r="E92" s="3"/>
      <c r="F92" s="3"/>
      <c r="G92" s="3"/>
    </row>
    <row r="93" spans="1:7">
      <c r="A93" s="3"/>
      <c r="B93" s="3"/>
      <c r="C93" s="3"/>
      <c r="D93" s="3"/>
      <c r="E93" s="3"/>
      <c r="F93" s="3"/>
      <c r="G93" s="3"/>
    </row>
    <row r="94" spans="1:7">
      <c r="A94" s="3"/>
      <c r="B94" s="3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</row>
    <row r="180" spans="1:7">
      <c r="A180" s="3"/>
      <c r="B180" s="3"/>
      <c r="C180" s="3"/>
      <c r="D180" s="3"/>
    </row>
    <row r="181" spans="1:7">
      <c r="A181" s="3"/>
      <c r="B181" s="3"/>
      <c r="C181" s="3"/>
      <c r="D181" s="3"/>
    </row>
    <row r="182" spans="1:7">
      <c r="A182" s="3"/>
      <c r="B182" s="3"/>
      <c r="C182" s="3"/>
      <c r="D182" s="3"/>
    </row>
    <row r="183" spans="1:7">
      <c r="A183" s="3"/>
      <c r="B183" s="3"/>
      <c r="C183" s="3"/>
      <c r="D183" s="3"/>
    </row>
    <row r="184" spans="1:7">
      <c r="A184" s="3"/>
      <c r="B184" s="3"/>
      <c r="C184" s="3"/>
      <c r="D184" s="3"/>
    </row>
    <row r="185" spans="1:7">
      <c r="A185" s="3"/>
      <c r="B185" s="3"/>
      <c r="C185" s="3"/>
      <c r="D185" s="3"/>
    </row>
    <row r="186" spans="1:7">
      <c r="A186" s="3"/>
      <c r="B186" s="3"/>
      <c r="C186" s="3"/>
      <c r="D186" s="3"/>
    </row>
  </sheetData>
  <mergeCells count="33">
    <mergeCell ref="I14:J14"/>
    <mergeCell ref="K9:L9"/>
    <mergeCell ref="F5:G5"/>
    <mergeCell ref="B18:C18"/>
    <mergeCell ref="F4:G4"/>
    <mergeCell ref="B17:C17"/>
    <mergeCell ref="J17:K17"/>
    <mergeCell ref="I10:J10"/>
    <mergeCell ref="K10:L10"/>
    <mergeCell ref="I11:J11"/>
    <mergeCell ref="K11:L11"/>
    <mergeCell ref="I15:J15"/>
    <mergeCell ref="K15:L15"/>
    <mergeCell ref="I12:J12"/>
    <mergeCell ref="K12:L12"/>
    <mergeCell ref="I13:J13"/>
    <mergeCell ref="K13:L13"/>
    <mergeCell ref="K14:L14"/>
    <mergeCell ref="B29:C29"/>
    <mergeCell ref="A3:B3"/>
    <mergeCell ref="I3:J3"/>
    <mergeCell ref="K3:L3"/>
    <mergeCell ref="I4:J4"/>
    <mergeCell ref="K4:L4"/>
    <mergeCell ref="I5:J5"/>
    <mergeCell ref="K5:L5"/>
    <mergeCell ref="I6:J6"/>
    <mergeCell ref="K6:L6"/>
    <mergeCell ref="I7:J7"/>
    <mergeCell ref="K7:L7"/>
    <mergeCell ref="I8:J8"/>
    <mergeCell ref="K8:L8"/>
    <mergeCell ref="I9:J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5"/>
  <sheetViews>
    <sheetView workbookViewId="0">
      <selection activeCell="F5" sqref="F5"/>
    </sheetView>
  </sheetViews>
  <sheetFormatPr defaultRowHeight="15"/>
  <cols>
    <col min="1" max="1" width="11.140625" customWidth="1"/>
    <col min="2" max="2" width="12.28515625" customWidth="1"/>
    <col min="3" max="3" width="19.140625" customWidth="1"/>
    <col min="5" max="5" width="12.140625" customWidth="1"/>
    <col min="6" max="6" width="14.140625" customWidth="1"/>
    <col min="7" max="7" width="21" customWidth="1"/>
    <col min="8" max="8" width="3.140625" customWidth="1"/>
    <col min="11" max="11" width="22.42578125" customWidth="1"/>
  </cols>
  <sheetData>
    <row r="1" spans="1:14" ht="18.75">
      <c r="A1" s="190" t="s">
        <v>123</v>
      </c>
      <c r="B1" s="165" t="s">
        <v>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8.75">
      <c r="A2" s="191" t="s">
        <v>122</v>
      </c>
      <c r="B2" s="165" t="s">
        <v>125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75" thickBo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3.1" customHeight="1">
      <c r="A4" s="12" t="s">
        <v>43</v>
      </c>
      <c r="B4" s="13" t="s">
        <v>44</v>
      </c>
      <c r="C4" s="14"/>
      <c r="D4" s="75"/>
      <c r="E4" s="12" t="s">
        <v>45</v>
      </c>
      <c r="F4" s="13" t="s">
        <v>46</v>
      </c>
      <c r="G4" s="14"/>
      <c r="H4" s="75"/>
      <c r="I4" s="75"/>
      <c r="J4" s="75"/>
      <c r="K4" s="27"/>
      <c r="L4" s="75"/>
      <c r="M4" s="75"/>
      <c r="N4" s="75"/>
    </row>
    <row r="5" spans="1:14">
      <c r="A5" s="149" t="s">
        <v>1</v>
      </c>
      <c r="B5" s="264" t="str">
        <f>'Passport - KPIs'!C29</f>
        <v>Energy annual cost per usable floor area</v>
      </c>
      <c r="C5" s="265"/>
      <c r="D5" s="75"/>
      <c r="E5" s="149" t="s">
        <v>1</v>
      </c>
      <c r="F5" s="139" t="str">
        <f>'Passport - KPIs'!C30</f>
        <v>Water annual cost per usable floor area</v>
      </c>
      <c r="G5" s="150"/>
      <c r="H5" s="75"/>
      <c r="I5" s="75"/>
      <c r="J5" s="75"/>
      <c r="K5" s="139"/>
      <c r="L5" s="75"/>
      <c r="M5" s="75"/>
      <c r="N5" s="75"/>
    </row>
    <row r="6" spans="1:14">
      <c r="A6" s="149"/>
      <c r="B6" s="194">
        <v>16</v>
      </c>
      <c r="C6" s="150" t="s">
        <v>80</v>
      </c>
      <c r="D6" s="136"/>
      <c r="E6" s="149"/>
      <c r="F6" s="196">
        <v>3</v>
      </c>
      <c r="G6" s="150" t="s">
        <v>80</v>
      </c>
      <c r="H6" s="75"/>
      <c r="I6" s="128"/>
      <c r="J6" s="139"/>
      <c r="K6" s="139"/>
      <c r="L6" s="75"/>
      <c r="M6" s="75"/>
      <c r="N6" s="75"/>
    </row>
    <row r="7" spans="1:14" ht="15.75">
      <c r="A7" s="149" t="s">
        <v>0</v>
      </c>
      <c r="B7" s="192">
        <f>IF((5*B6)/(B14-B12)-(5*B12)/(B14-B12)&gt;5,5,IF((5*B6)/(B14-B12)-(5*B12)/(B14-B12)&lt;0,-1,(5*B6)/(B14-B12)-(5*B12)/(B14-B12)))</f>
        <v>2</v>
      </c>
      <c r="C7" s="150"/>
      <c r="D7" s="137"/>
      <c r="E7" s="149" t="s">
        <v>0</v>
      </c>
      <c r="F7" s="192">
        <f>IF((5*F6)/(F14-F12)-(5*F12)/(F14-F12)&gt;5,5,IF((5*F6)/(F14-F12)-(5*F12)/(F14-F12)&lt;0,-1,(5*F6)/(F14-F12)-(5*F12)/(F14-F12)))</f>
        <v>2.5</v>
      </c>
      <c r="G7" s="150"/>
      <c r="H7" s="75"/>
      <c r="I7" s="128"/>
      <c r="J7" s="146"/>
      <c r="K7" s="139"/>
      <c r="L7" s="75"/>
      <c r="M7" s="75"/>
      <c r="N7" s="75"/>
    </row>
    <row r="8" spans="1:14" ht="30">
      <c r="A8" s="193" t="s">
        <v>132</v>
      </c>
      <c r="B8" s="195">
        <f>B7*Weights!J41</f>
        <v>0.08</v>
      </c>
      <c r="C8" s="150"/>
      <c r="D8" s="137"/>
      <c r="E8" s="193" t="s">
        <v>132</v>
      </c>
      <c r="F8" s="197">
        <f>F7*Weights!J42</f>
        <v>0.1</v>
      </c>
      <c r="G8" s="150"/>
      <c r="H8" s="75"/>
      <c r="I8" s="128"/>
      <c r="J8" s="146"/>
      <c r="K8" s="139"/>
      <c r="L8" s="75"/>
      <c r="M8" s="75"/>
      <c r="N8" s="75"/>
    </row>
    <row r="9" spans="1:14">
      <c r="A9" s="149"/>
      <c r="B9" s="27"/>
      <c r="C9" s="152"/>
      <c r="D9" s="137"/>
      <c r="E9" s="149"/>
      <c r="F9" s="27"/>
      <c r="G9" s="152"/>
      <c r="H9" s="75"/>
      <c r="I9" s="128"/>
      <c r="J9" s="27"/>
      <c r="K9" s="27"/>
      <c r="L9" s="75"/>
      <c r="M9" s="75"/>
      <c r="N9" s="75"/>
    </row>
    <row r="10" spans="1:14">
      <c r="A10" s="15"/>
      <c r="B10" s="9" t="s">
        <v>6</v>
      </c>
      <c r="C10" s="16" t="s">
        <v>0</v>
      </c>
      <c r="D10" s="75"/>
      <c r="E10" s="15"/>
      <c r="F10" s="9" t="s">
        <v>6</v>
      </c>
      <c r="G10" s="16" t="s">
        <v>0</v>
      </c>
      <c r="H10" s="136"/>
      <c r="I10" s="27"/>
      <c r="J10" s="133"/>
      <c r="K10" s="133"/>
      <c r="L10" s="75"/>
      <c r="M10" s="75"/>
      <c r="N10" s="75"/>
    </row>
    <row r="11" spans="1:14">
      <c r="A11" s="17" t="s">
        <v>2</v>
      </c>
      <c r="B11" s="1">
        <f>IF((B12+(B12-B14)/5)&lt;0,0,(B12+(B12-B14)/5))</f>
        <v>22</v>
      </c>
      <c r="C11" s="18">
        <v>-1</v>
      </c>
      <c r="D11" s="75"/>
      <c r="E11" s="17" t="s">
        <v>2</v>
      </c>
      <c r="F11" s="1">
        <f>IF((F12+(F12-F14)/5)&lt;0,0,(F12+(F12-F14)/5))</f>
        <v>5.8</v>
      </c>
      <c r="G11" s="18">
        <v>-1</v>
      </c>
      <c r="H11" s="137"/>
      <c r="I11" s="141"/>
      <c r="J11" s="142"/>
      <c r="K11" s="133"/>
      <c r="L11" s="75"/>
      <c r="M11" s="75"/>
      <c r="N11" s="75"/>
    </row>
    <row r="12" spans="1:14">
      <c r="A12" s="17" t="s">
        <v>3</v>
      </c>
      <c r="B12" s="134">
        <v>20</v>
      </c>
      <c r="C12" s="18">
        <v>0</v>
      </c>
      <c r="D12" s="75"/>
      <c r="E12" s="17" t="s">
        <v>3</v>
      </c>
      <c r="F12" s="134">
        <v>5</v>
      </c>
      <c r="G12" s="18">
        <v>0</v>
      </c>
      <c r="H12" s="75"/>
      <c r="I12" s="141"/>
      <c r="J12" s="142"/>
      <c r="K12" s="133"/>
      <c r="L12" s="75"/>
      <c r="M12" s="75"/>
      <c r="N12" s="75"/>
    </row>
    <row r="13" spans="1:14">
      <c r="A13" s="17" t="s">
        <v>4</v>
      </c>
      <c r="B13" s="1">
        <f>B12-3*(B12-B14)/5</f>
        <v>14</v>
      </c>
      <c r="C13" s="18">
        <v>3</v>
      </c>
      <c r="D13" s="75"/>
      <c r="E13" s="17" t="s">
        <v>4</v>
      </c>
      <c r="F13" s="1">
        <f>F12-3*(F12-F14)/5</f>
        <v>2.6</v>
      </c>
      <c r="G13" s="18">
        <v>3</v>
      </c>
      <c r="H13" s="75"/>
      <c r="I13" s="141"/>
      <c r="J13" s="142"/>
      <c r="K13" s="133"/>
      <c r="L13" s="75"/>
      <c r="M13" s="75"/>
      <c r="N13" s="75"/>
    </row>
    <row r="14" spans="1:14" ht="15.75" thickBot="1">
      <c r="A14" s="19" t="s">
        <v>5</v>
      </c>
      <c r="B14" s="135">
        <v>10</v>
      </c>
      <c r="C14" s="20">
        <v>5</v>
      </c>
      <c r="D14" s="75"/>
      <c r="E14" s="19" t="s">
        <v>5</v>
      </c>
      <c r="F14" s="135">
        <v>1</v>
      </c>
      <c r="G14" s="20">
        <v>5</v>
      </c>
      <c r="H14" s="75"/>
      <c r="I14" s="141"/>
      <c r="J14" s="142"/>
      <c r="K14" s="133"/>
      <c r="L14" s="75"/>
      <c r="M14" s="75"/>
      <c r="N14" s="75"/>
    </row>
    <row r="15" spans="1:14">
      <c r="A15" s="75"/>
      <c r="B15" s="75"/>
      <c r="C15" s="75"/>
      <c r="D15" s="75"/>
      <c r="E15" s="75"/>
      <c r="F15" s="75"/>
      <c r="G15" s="75"/>
      <c r="H15" s="75"/>
      <c r="I15" s="27"/>
      <c r="J15" s="27"/>
      <c r="K15" s="27"/>
      <c r="L15" s="75"/>
      <c r="M15" s="75"/>
      <c r="N15" s="75"/>
    </row>
    <row r="16" spans="1:1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75"/>
    </row>
    <row r="17" spans="1:14" ht="43.5" customHeight="1">
      <c r="A17" s="138"/>
      <c r="B17" s="266"/>
      <c r="C17" s="266"/>
      <c r="D17" s="27"/>
      <c r="E17" s="138"/>
      <c r="F17" s="267"/>
      <c r="G17" s="267"/>
      <c r="H17" s="27"/>
      <c r="I17" s="138"/>
      <c r="J17" s="267"/>
      <c r="K17" s="267"/>
      <c r="L17" s="27"/>
      <c r="M17" s="27"/>
      <c r="N17" s="75"/>
    </row>
    <row r="18" spans="1:14">
      <c r="A18" s="128"/>
      <c r="B18" s="139"/>
      <c r="C18" s="139"/>
      <c r="D18" s="27"/>
      <c r="E18" s="128"/>
      <c r="F18" s="139"/>
      <c r="G18" s="139"/>
      <c r="H18" s="27"/>
      <c r="I18" s="145"/>
      <c r="J18" s="139"/>
      <c r="K18" s="139"/>
      <c r="L18" s="27"/>
      <c r="M18" s="27"/>
      <c r="N18" s="75"/>
    </row>
    <row r="19" spans="1:14">
      <c r="A19" s="128"/>
      <c r="B19" s="139"/>
      <c r="C19" s="139"/>
      <c r="D19" s="143"/>
      <c r="E19" s="128"/>
      <c r="F19" s="139"/>
      <c r="G19" s="139"/>
      <c r="H19" s="27"/>
      <c r="I19" s="128"/>
      <c r="J19" s="139"/>
      <c r="K19" s="139"/>
      <c r="L19" s="27"/>
      <c r="M19" s="27"/>
      <c r="N19" s="75"/>
    </row>
    <row r="20" spans="1:14">
      <c r="A20" s="128"/>
      <c r="B20" s="146"/>
      <c r="C20" s="139"/>
      <c r="D20" s="144"/>
      <c r="E20" s="128"/>
      <c r="F20" s="146"/>
      <c r="G20" s="139"/>
      <c r="H20" s="27"/>
      <c r="I20" s="128"/>
      <c r="J20" s="146"/>
      <c r="K20" s="139"/>
      <c r="L20" s="27"/>
      <c r="M20" s="27"/>
      <c r="N20" s="75"/>
    </row>
    <row r="21" spans="1:14">
      <c r="A21" s="128"/>
      <c r="B21" s="27"/>
      <c r="C21" s="27"/>
      <c r="D21" s="144"/>
      <c r="E21" s="128"/>
      <c r="F21" s="27"/>
      <c r="G21" s="27"/>
      <c r="H21" s="27"/>
      <c r="I21" s="128"/>
      <c r="J21" s="27"/>
      <c r="K21" s="27"/>
      <c r="L21" s="27"/>
      <c r="M21" s="27"/>
    </row>
    <row r="22" spans="1:14">
      <c r="A22" s="27"/>
      <c r="B22" s="133"/>
      <c r="C22" s="133"/>
      <c r="D22" s="27"/>
      <c r="E22" s="27"/>
      <c r="F22" s="133"/>
      <c r="G22" s="133"/>
      <c r="H22" s="143"/>
      <c r="I22" s="27"/>
      <c r="J22" s="133"/>
      <c r="K22" s="133"/>
      <c r="L22" s="27"/>
      <c r="M22" s="27"/>
    </row>
    <row r="23" spans="1:14">
      <c r="A23" s="141"/>
      <c r="B23" s="142"/>
      <c r="C23" s="133"/>
      <c r="D23" s="27"/>
      <c r="E23" s="141"/>
      <c r="F23" s="142"/>
      <c r="G23" s="133"/>
      <c r="H23" s="144"/>
      <c r="I23" s="141"/>
      <c r="J23" s="142"/>
      <c r="K23" s="133"/>
      <c r="L23" s="27"/>
      <c r="M23" s="27"/>
    </row>
    <row r="24" spans="1:14">
      <c r="A24" s="141"/>
      <c r="B24" s="142"/>
      <c r="C24" s="133"/>
      <c r="D24" s="27"/>
      <c r="E24" s="141"/>
      <c r="F24" s="142"/>
      <c r="G24" s="133"/>
      <c r="H24" s="27"/>
      <c r="I24" s="141"/>
      <c r="J24" s="142"/>
      <c r="K24" s="133"/>
      <c r="L24" s="27"/>
      <c r="M24" s="27"/>
    </row>
    <row r="25" spans="1:14">
      <c r="A25" s="141"/>
      <c r="B25" s="142"/>
      <c r="C25" s="133"/>
      <c r="D25" s="27"/>
      <c r="E25" s="141"/>
      <c r="F25" s="142"/>
      <c r="G25" s="133"/>
      <c r="H25" s="27"/>
      <c r="I25" s="141"/>
      <c r="J25" s="142"/>
      <c r="K25" s="133"/>
      <c r="L25" s="27"/>
      <c r="M25" s="27"/>
    </row>
    <row r="26" spans="1:14">
      <c r="A26" s="141"/>
      <c r="B26" s="142"/>
      <c r="C26" s="133"/>
      <c r="D26" s="27"/>
      <c r="E26" s="141"/>
      <c r="F26" s="142"/>
      <c r="G26" s="133"/>
      <c r="H26" s="27"/>
      <c r="I26" s="141"/>
      <c r="J26" s="142"/>
      <c r="K26" s="133"/>
      <c r="L26" s="27"/>
      <c r="M26" s="27"/>
    </row>
    <row r="27" spans="1:14">
      <c r="A27" s="138"/>
      <c r="B27" s="13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4" ht="38.1" customHeight="1">
      <c r="A28" s="138"/>
      <c r="B28" s="267"/>
      <c r="C28" s="267"/>
      <c r="D28" s="27"/>
      <c r="E28" s="138"/>
      <c r="F28" s="138"/>
      <c r="G28" s="27"/>
      <c r="H28" s="27"/>
      <c r="I28" s="138"/>
      <c r="J28" s="138"/>
      <c r="K28" s="27"/>
      <c r="L28" s="27"/>
      <c r="M28" s="27"/>
    </row>
    <row r="29" spans="1:14">
      <c r="A29" s="128"/>
      <c r="B29" s="139"/>
      <c r="C29" s="139"/>
      <c r="D29" s="27"/>
      <c r="E29" s="128"/>
      <c r="F29" s="139"/>
      <c r="G29" s="139"/>
      <c r="H29" s="27"/>
      <c r="I29" s="128"/>
      <c r="J29" s="139"/>
      <c r="K29" s="139"/>
      <c r="L29" s="3"/>
      <c r="M29" s="3"/>
    </row>
    <row r="30" spans="1:14">
      <c r="A30" s="128"/>
      <c r="B30" s="139"/>
      <c r="C30" s="139"/>
      <c r="D30" s="143"/>
      <c r="E30" s="128"/>
      <c r="F30" s="139"/>
      <c r="G30" s="139"/>
      <c r="H30" s="27"/>
      <c r="I30" s="128"/>
      <c r="J30" s="139"/>
      <c r="K30" s="139"/>
      <c r="L30" s="3"/>
      <c r="M30" s="3"/>
    </row>
    <row r="31" spans="1:14">
      <c r="A31" s="4"/>
      <c r="B31" s="23"/>
      <c r="C31" s="21"/>
      <c r="D31" s="11"/>
      <c r="E31" s="4"/>
      <c r="F31" s="23"/>
      <c r="G31" s="21"/>
      <c r="H31" s="3"/>
      <c r="I31" s="4"/>
      <c r="J31" s="22"/>
      <c r="K31" s="21"/>
      <c r="L31" s="3"/>
      <c r="M31" s="3"/>
    </row>
    <row r="32" spans="1:14">
      <c r="A32" s="4"/>
      <c r="B32" s="3"/>
      <c r="C32" s="3"/>
      <c r="D32" s="11"/>
      <c r="E32" s="4"/>
      <c r="F32" s="3"/>
      <c r="G32" s="3"/>
      <c r="H32" s="3"/>
      <c r="I32" s="4"/>
      <c r="J32" s="3"/>
      <c r="K32" s="3"/>
      <c r="L32" s="3"/>
      <c r="M32" s="3"/>
    </row>
    <row r="33" spans="1:13">
      <c r="A33" s="3"/>
      <c r="B33" s="5"/>
      <c r="C33" s="5"/>
      <c r="D33" s="3"/>
      <c r="E33" s="3"/>
      <c r="F33" s="5"/>
      <c r="G33" s="5"/>
      <c r="H33" s="10"/>
      <c r="I33" s="3"/>
      <c r="J33" s="5"/>
      <c r="K33" s="5"/>
      <c r="L33" s="3"/>
      <c r="M33" s="3"/>
    </row>
    <row r="34" spans="1:13">
      <c r="A34" s="6"/>
      <c r="B34" s="7"/>
      <c r="C34" s="5"/>
      <c r="D34" s="3"/>
      <c r="E34" s="6"/>
      <c r="F34" s="7"/>
      <c r="G34" s="5"/>
      <c r="H34" s="11"/>
      <c r="I34" s="6"/>
      <c r="J34" s="7"/>
      <c r="K34" s="5"/>
      <c r="L34" s="3"/>
      <c r="M34" s="3"/>
    </row>
    <row r="35" spans="1:13">
      <c r="A35" s="6"/>
      <c r="B35" s="7"/>
      <c r="C35" s="5"/>
      <c r="D35" s="3"/>
      <c r="E35" s="6"/>
      <c r="F35" s="7"/>
      <c r="G35" s="5"/>
      <c r="H35" s="3"/>
      <c r="I35" s="6"/>
      <c r="J35" s="7"/>
      <c r="K35" s="5"/>
      <c r="L35" s="3"/>
      <c r="M35" s="3"/>
    </row>
    <row r="36" spans="1:13">
      <c r="A36" s="6"/>
      <c r="B36" s="7"/>
      <c r="C36" s="5"/>
      <c r="D36" s="3"/>
      <c r="E36" s="6"/>
      <c r="F36" s="7"/>
      <c r="G36" s="5"/>
      <c r="H36" s="3"/>
      <c r="I36" s="6"/>
      <c r="J36" s="7"/>
      <c r="K36" s="5"/>
      <c r="L36" s="3"/>
      <c r="M36" s="3"/>
    </row>
    <row r="37" spans="1:13">
      <c r="A37" s="6"/>
      <c r="B37" s="7"/>
      <c r="C37" s="5"/>
      <c r="D37" s="3"/>
      <c r="E37" s="6"/>
      <c r="F37" s="7"/>
      <c r="G37" s="5"/>
      <c r="H37" s="3"/>
      <c r="I37" s="6"/>
      <c r="J37" s="7"/>
      <c r="K37" s="5"/>
      <c r="L37" s="3"/>
      <c r="M37" s="3"/>
    </row>
    <row r="38" spans="1:13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4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4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4"/>
      <c r="B41" s="22"/>
      <c r="C41" s="21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6"/>
      <c r="B44" s="7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6"/>
      <c r="B45" s="7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6"/>
      <c r="B46" s="7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6"/>
      <c r="B47" s="7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4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4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4"/>
      <c r="B52" s="22"/>
      <c r="C52" s="21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6"/>
      <c r="B55" s="7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6"/>
      <c r="B56" s="7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6"/>
      <c r="B57" s="7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6"/>
      <c r="B58" s="7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8"/>
      <c r="I97" s="8"/>
      <c r="J97" s="8"/>
      <c r="K97" s="8"/>
      <c r="L97" s="8"/>
      <c r="M97" s="8"/>
    </row>
    <row r="98" spans="1:13">
      <c r="A98" s="3"/>
      <c r="B98" s="3"/>
      <c r="C98" s="3"/>
      <c r="D98" s="3"/>
      <c r="E98" s="3"/>
      <c r="F98" s="3"/>
      <c r="G98" s="3"/>
      <c r="H98" s="8"/>
      <c r="I98" s="8"/>
      <c r="J98" s="8"/>
      <c r="K98" s="8"/>
      <c r="L98" s="8"/>
      <c r="M98" s="8"/>
    </row>
    <row r="99" spans="1:13">
      <c r="A99" s="3"/>
      <c r="B99" s="3"/>
      <c r="C99" s="3"/>
      <c r="D99" s="3"/>
      <c r="E99" s="3"/>
      <c r="F99" s="3"/>
      <c r="G99" s="3"/>
      <c r="H99" s="8"/>
      <c r="I99" s="8"/>
      <c r="J99" s="8"/>
      <c r="K99" s="8"/>
      <c r="L99" s="8"/>
      <c r="M99" s="8"/>
    </row>
    <row r="100" spans="1:13">
      <c r="A100" s="3"/>
      <c r="B100" s="3"/>
      <c r="C100" s="3"/>
      <c r="D100" s="3"/>
      <c r="E100" s="3"/>
      <c r="F100" s="3"/>
      <c r="G100" s="3"/>
      <c r="H100" s="8"/>
      <c r="I100" s="8"/>
      <c r="J100" s="8"/>
      <c r="K100" s="8"/>
      <c r="L100" s="8"/>
      <c r="M100" s="8"/>
    </row>
    <row r="101" spans="1:13">
      <c r="A101" s="3"/>
      <c r="B101" s="3"/>
      <c r="C101" s="3"/>
      <c r="D101" s="3"/>
      <c r="E101" s="3"/>
      <c r="F101" s="3"/>
      <c r="G101" s="3"/>
      <c r="H101" s="8"/>
      <c r="I101" s="8"/>
      <c r="J101" s="8"/>
      <c r="K101" s="8"/>
      <c r="L101" s="8"/>
      <c r="M101" s="8"/>
    </row>
    <row r="102" spans="1:13">
      <c r="A102" s="3"/>
      <c r="B102" s="3"/>
      <c r="C102" s="3"/>
      <c r="D102" s="3"/>
      <c r="E102" s="3"/>
      <c r="F102" s="3"/>
      <c r="G102" s="3"/>
      <c r="H102" s="8"/>
      <c r="I102" s="8"/>
      <c r="J102" s="8"/>
      <c r="K102" s="8"/>
      <c r="L102" s="8"/>
      <c r="M102" s="8"/>
    </row>
    <row r="103" spans="1:13">
      <c r="A103" s="3"/>
      <c r="B103" s="3"/>
      <c r="C103" s="3"/>
      <c r="D103" s="3"/>
      <c r="E103" s="3"/>
      <c r="F103" s="3"/>
      <c r="G103" s="3"/>
      <c r="H103" s="8"/>
      <c r="I103" s="8"/>
      <c r="J103" s="8"/>
      <c r="K103" s="8"/>
      <c r="L103" s="8"/>
      <c r="M103" s="8"/>
    </row>
    <row r="104" spans="1:13">
      <c r="A104" s="3"/>
      <c r="B104" s="3"/>
      <c r="C104" s="3"/>
      <c r="D104" s="3"/>
      <c r="E104" s="3"/>
      <c r="F104" s="3"/>
      <c r="G104" s="3"/>
      <c r="H104" s="8"/>
      <c r="I104" s="8"/>
      <c r="J104" s="8"/>
      <c r="K104" s="8"/>
      <c r="L104" s="8"/>
      <c r="M104" s="8"/>
    </row>
    <row r="105" spans="1:13">
      <c r="A105" s="3"/>
      <c r="B105" s="3"/>
      <c r="C105" s="3"/>
      <c r="D105" s="3"/>
      <c r="E105" s="3"/>
      <c r="F105" s="3"/>
      <c r="G105" s="3"/>
      <c r="H105" s="8"/>
      <c r="I105" s="8"/>
      <c r="J105" s="8"/>
      <c r="K105" s="8"/>
      <c r="L105" s="8"/>
      <c r="M105" s="8"/>
    </row>
    <row r="106" spans="1:13">
      <c r="A106" s="3"/>
      <c r="B106" s="3"/>
      <c r="C106" s="3"/>
      <c r="D106" s="3"/>
      <c r="E106" s="3"/>
      <c r="F106" s="3"/>
      <c r="G106" s="3"/>
      <c r="H106" s="8"/>
      <c r="I106" s="8"/>
      <c r="J106" s="8"/>
      <c r="K106" s="8"/>
      <c r="L106" s="8"/>
      <c r="M106" s="8"/>
    </row>
    <row r="107" spans="1:13">
      <c r="A107" s="3"/>
      <c r="B107" s="3"/>
      <c r="C107" s="3"/>
      <c r="D107" s="3"/>
      <c r="E107" s="3"/>
      <c r="F107" s="3"/>
      <c r="G107" s="3"/>
      <c r="H107" s="8"/>
      <c r="I107" s="8"/>
      <c r="J107" s="8"/>
      <c r="K107" s="8"/>
      <c r="L107" s="8"/>
      <c r="M107" s="8"/>
    </row>
    <row r="108" spans="1:13">
      <c r="A108" s="3"/>
      <c r="B108" s="3"/>
      <c r="C108" s="3"/>
      <c r="D108" s="3"/>
      <c r="E108" s="3"/>
      <c r="F108" s="3"/>
      <c r="G108" s="3"/>
      <c r="H108" s="8"/>
      <c r="I108" s="8"/>
      <c r="J108" s="8"/>
      <c r="K108" s="8"/>
      <c r="L108" s="8"/>
      <c r="M108" s="8"/>
    </row>
    <row r="109" spans="1:13">
      <c r="A109" s="3"/>
      <c r="B109" s="3"/>
      <c r="C109" s="3"/>
      <c r="D109" s="3"/>
      <c r="E109" s="3"/>
      <c r="F109" s="3"/>
      <c r="G109" s="3"/>
      <c r="H109" s="8"/>
      <c r="I109" s="8"/>
      <c r="J109" s="8"/>
      <c r="K109" s="8"/>
      <c r="L109" s="8"/>
      <c r="M109" s="8"/>
    </row>
    <row r="110" spans="1:13">
      <c r="A110" s="3"/>
      <c r="B110" s="3"/>
      <c r="C110" s="3"/>
      <c r="D110" s="3"/>
      <c r="E110" s="3"/>
      <c r="F110" s="3"/>
      <c r="G110" s="3"/>
      <c r="H110" s="8"/>
      <c r="I110" s="8"/>
      <c r="J110" s="8"/>
      <c r="K110" s="8"/>
      <c r="L110" s="8"/>
      <c r="M110" s="8"/>
    </row>
    <row r="111" spans="1:13">
      <c r="A111" s="3"/>
      <c r="B111" s="3"/>
      <c r="C111" s="3"/>
      <c r="D111" s="3"/>
      <c r="E111" s="3"/>
      <c r="F111" s="3"/>
      <c r="G111" s="3"/>
      <c r="H111" s="8"/>
      <c r="I111" s="8"/>
      <c r="J111" s="8"/>
      <c r="K111" s="8"/>
      <c r="L111" s="8"/>
      <c r="M111" s="8"/>
    </row>
    <row r="112" spans="1:13">
      <c r="A112" s="3"/>
      <c r="B112" s="3"/>
      <c r="C112" s="3"/>
      <c r="D112" s="3"/>
      <c r="E112" s="3"/>
      <c r="F112" s="3"/>
      <c r="G112" s="3"/>
      <c r="H112" s="8"/>
      <c r="I112" s="8"/>
      <c r="J112" s="8"/>
      <c r="K112" s="8"/>
      <c r="L112" s="8"/>
      <c r="M112" s="8"/>
    </row>
    <row r="113" spans="1:13">
      <c r="A113" s="3"/>
      <c r="B113" s="3"/>
      <c r="C113" s="3"/>
      <c r="D113" s="3"/>
      <c r="E113" s="3"/>
      <c r="F113" s="3"/>
      <c r="G113" s="3"/>
      <c r="H113" s="8"/>
      <c r="I113" s="8"/>
      <c r="J113" s="8"/>
      <c r="K113" s="8"/>
      <c r="L113" s="8"/>
      <c r="M113" s="8"/>
    </row>
    <row r="114" spans="1:13">
      <c r="A114" s="3"/>
      <c r="B114" s="3"/>
      <c r="C114" s="3"/>
      <c r="D114" s="3"/>
      <c r="E114" s="3"/>
      <c r="F114" s="3"/>
      <c r="G114" s="3"/>
      <c r="H114" s="8"/>
      <c r="I114" s="8"/>
      <c r="J114" s="8"/>
      <c r="K114" s="8"/>
      <c r="L114" s="8"/>
      <c r="M114" s="8"/>
    </row>
    <row r="115" spans="1:13">
      <c r="A115" s="3"/>
      <c r="B115" s="3"/>
      <c r="C115" s="3"/>
      <c r="D115" s="3"/>
      <c r="E115" s="3"/>
      <c r="F115" s="3"/>
      <c r="G115" s="3"/>
      <c r="H115" s="8"/>
      <c r="I115" s="8"/>
      <c r="J115" s="8"/>
      <c r="K115" s="8"/>
      <c r="L115" s="8"/>
      <c r="M115" s="8"/>
    </row>
    <row r="116" spans="1:13">
      <c r="A116" s="3"/>
      <c r="B116" s="3"/>
      <c r="C116" s="3"/>
      <c r="D116" s="3"/>
      <c r="E116" s="3"/>
      <c r="F116" s="3"/>
      <c r="G116" s="3"/>
      <c r="H116" s="8"/>
      <c r="I116" s="8"/>
      <c r="J116" s="8"/>
      <c r="K116" s="8"/>
      <c r="L116" s="8"/>
      <c r="M116" s="8"/>
    </row>
    <row r="117" spans="1:13">
      <c r="A117" s="3"/>
      <c r="B117" s="3"/>
      <c r="C117" s="3"/>
      <c r="D117" s="3"/>
      <c r="E117" s="3"/>
      <c r="F117" s="3"/>
      <c r="G117" s="3"/>
      <c r="H117" s="8"/>
      <c r="I117" s="8"/>
      <c r="J117" s="8"/>
      <c r="K117" s="8"/>
      <c r="L117" s="8"/>
      <c r="M117" s="8"/>
    </row>
    <row r="118" spans="1:13">
      <c r="A118" s="3"/>
      <c r="B118" s="3"/>
      <c r="C118" s="3"/>
      <c r="D118" s="3"/>
      <c r="E118" s="3"/>
      <c r="F118" s="3"/>
      <c r="G118" s="3"/>
      <c r="H118" s="8"/>
      <c r="I118" s="8"/>
      <c r="J118" s="8"/>
      <c r="K118" s="8"/>
      <c r="L118" s="8"/>
      <c r="M118" s="8"/>
    </row>
    <row r="119" spans="1:13">
      <c r="A119" s="3"/>
      <c r="B119" s="3"/>
      <c r="C119" s="3"/>
      <c r="D119" s="3"/>
      <c r="E119" s="3"/>
      <c r="F119" s="3"/>
      <c r="G119" s="3"/>
      <c r="H119" s="8"/>
      <c r="I119" s="8"/>
      <c r="J119" s="8"/>
      <c r="K119" s="8"/>
      <c r="L119" s="8"/>
      <c r="M119" s="8"/>
    </row>
    <row r="120" spans="1:13">
      <c r="A120" s="3"/>
      <c r="B120" s="3"/>
      <c r="C120" s="3"/>
      <c r="D120" s="3"/>
      <c r="E120" s="3"/>
      <c r="F120" s="3"/>
      <c r="G120" s="3"/>
      <c r="H120" s="8"/>
      <c r="I120" s="8"/>
      <c r="J120" s="8"/>
      <c r="K120" s="8"/>
      <c r="L120" s="8"/>
      <c r="M120" s="8"/>
    </row>
    <row r="121" spans="1:13">
      <c r="A121" s="3"/>
      <c r="B121" s="3"/>
      <c r="C121" s="3"/>
      <c r="D121" s="3"/>
      <c r="E121" s="3"/>
      <c r="F121" s="3"/>
      <c r="G121" s="3"/>
      <c r="H121" s="8"/>
      <c r="I121" s="8"/>
      <c r="J121" s="8"/>
      <c r="K121" s="8"/>
      <c r="L121" s="8"/>
      <c r="M121" s="8"/>
    </row>
    <row r="122" spans="1:13">
      <c r="A122" s="3"/>
      <c r="B122" s="3"/>
      <c r="C122" s="3"/>
      <c r="D122" s="3"/>
      <c r="E122" s="3"/>
      <c r="F122" s="3"/>
      <c r="G122" s="3"/>
      <c r="H122" s="8"/>
      <c r="I122" s="8"/>
      <c r="J122" s="8"/>
      <c r="K122" s="8"/>
      <c r="L122" s="8"/>
      <c r="M122" s="8"/>
    </row>
    <row r="123" spans="1:13">
      <c r="A123" s="3"/>
      <c r="B123" s="3"/>
      <c r="C123" s="3"/>
      <c r="D123" s="3"/>
      <c r="E123" s="3"/>
      <c r="F123" s="3"/>
      <c r="G123" s="3"/>
      <c r="H123" s="8"/>
      <c r="I123" s="8"/>
      <c r="J123" s="8"/>
      <c r="K123" s="8"/>
      <c r="L123" s="8"/>
      <c r="M123" s="8"/>
    </row>
    <row r="124" spans="1:13">
      <c r="A124" s="3"/>
      <c r="B124" s="3"/>
      <c r="C124" s="3"/>
      <c r="D124" s="3"/>
      <c r="E124" s="3"/>
      <c r="F124" s="3"/>
      <c r="G124" s="3"/>
      <c r="H124" s="8"/>
      <c r="I124" s="8"/>
      <c r="J124" s="8"/>
      <c r="K124" s="8"/>
      <c r="L124" s="8"/>
      <c r="M124" s="8"/>
    </row>
    <row r="125" spans="1:13">
      <c r="A125" s="3"/>
      <c r="B125" s="3"/>
      <c r="C125" s="3"/>
      <c r="D125" s="3"/>
      <c r="E125" s="3"/>
      <c r="F125" s="3"/>
      <c r="G125" s="3"/>
      <c r="H125" s="8"/>
      <c r="I125" s="8"/>
      <c r="J125" s="8"/>
      <c r="K125" s="8"/>
      <c r="L125" s="8"/>
      <c r="M125" s="8"/>
    </row>
    <row r="126" spans="1:13">
      <c r="A126" s="3"/>
      <c r="B126" s="3"/>
      <c r="C126" s="3"/>
      <c r="D126" s="3"/>
      <c r="E126" s="3"/>
      <c r="F126" s="3"/>
      <c r="G126" s="3"/>
    </row>
    <row r="127" spans="1:13">
      <c r="A127" s="3"/>
      <c r="B127" s="3"/>
      <c r="C127" s="3"/>
      <c r="D127" s="3"/>
      <c r="E127" s="3"/>
      <c r="F127" s="3"/>
      <c r="G127" s="3"/>
    </row>
    <row r="128" spans="1:13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</row>
    <row r="179" spans="1:7">
      <c r="A179" s="3"/>
      <c r="B179" s="3"/>
      <c r="C179" s="3"/>
      <c r="D179" s="3"/>
    </row>
    <row r="180" spans="1:7">
      <c r="A180" s="3"/>
      <c r="B180" s="3"/>
      <c r="C180" s="3"/>
      <c r="D180" s="3"/>
    </row>
    <row r="181" spans="1:7">
      <c r="A181" s="3"/>
      <c r="B181" s="3"/>
      <c r="C181" s="3"/>
      <c r="D181" s="3"/>
    </row>
    <row r="182" spans="1:7">
      <c r="A182" s="3"/>
      <c r="B182" s="3"/>
      <c r="C182" s="3"/>
      <c r="D182" s="3"/>
    </row>
    <row r="183" spans="1:7">
      <c r="A183" s="3"/>
      <c r="B183" s="3"/>
      <c r="C183" s="3"/>
      <c r="D183" s="3"/>
    </row>
    <row r="184" spans="1:7">
      <c r="A184" s="3"/>
      <c r="B184" s="3"/>
      <c r="C184" s="3"/>
      <c r="D184" s="3"/>
    </row>
    <row r="185" spans="1:7">
      <c r="A185" s="3"/>
      <c r="B185" s="3"/>
      <c r="C185" s="3"/>
      <c r="D185" s="3"/>
    </row>
  </sheetData>
  <mergeCells count="5">
    <mergeCell ref="B17:C17"/>
    <mergeCell ref="F17:G17"/>
    <mergeCell ref="J17:K17"/>
    <mergeCell ref="B28:C28"/>
    <mergeCell ref="B5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3"/>
  <sheetViews>
    <sheetView zoomScale="120" zoomScaleNormal="120" workbookViewId="0"/>
  </sheetViews>
  <sheetFormatPr defaultRowHeight="15"/>
  <cols>
    <col min="2" max="2" width="60.140625" customWidth="1"/>
    <col min="3" max="3" width="13.42578125" customWidth="1"/>
    <col min="4" max="4" width="14.140625" customWidth="1"/>
    <col min="5" max="5" width="12.85546875" customWidth="1"/>
    <col min="6" max="6" width="12.140625" customWidth="1"/>
    <col min="7" max="7" width="7.28515625" customWidth="1"/>
  </cols>
  <sheetData>
    <row r="1" spans="1:14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>
      <c r="A2" s="201" t="s">
        <v>62</v>
      </c>
      <c r="B2" s="201" t="s">
        <v>63</v>
      </c>
      <c r="C2" s="202" t="s">
        <v>0</v>
      </c>
      <c r="D2" s="81"/>
      <c r="E2" s="81"/>
      <c r="F2" s="166"/>
      <c r="G2" s="167"/>
      <c r="H2" s="108"/>
      <c r="I2" s="108"/>
      <c r="J2" s="75"/>
      <c r="K2" s="75"/>
    </row>
    <row r="3" spans="1:14" ht="18.75">
      <c r="A3" s="203" t="s">
        <v>17</v>
      </c>
      <c r="B3" s="203" t="s">
        <v>18</v>
      </c>
      <c r="C3" s="204">
        <f>(C4*Weights!J16+'Performance Scores'!C11*Weights!J23+'Performance Scores'!C13*Weights!J25)/(Weights!J16+Weights!J23+Weights!J25)</f>
        <v>1.0569170771756979</v>
      </c>
      <c r="D3" s="168"/>
      <c r="E3" s="270" t="s">
        <v>124</v>
      </c>
      <c r="F3" s="271"/>
      <c r="G3" s="272"/>
      <c r="H3" s="110"/>
      <c r="I3" s="110"/>
      <c r="J3" s="75"/>
      <c r="K3" s="75"/>
    </row>
    <row r="4" spans="1:14" ht="15.75">
      <c r="A4" s="205" t="s">
        <v>12</v>
      </c>
      <c r="B4" s="205" t="s">
        <v>13</v>
      </c>
      <c r="C4" s="206">
        <f>('Scores B'!B8+'Scores B'!F8+'Scores B'!J8+'Scores B'!B21+'Scores B'!F21+'Scores B'!J21)/Weights!J16</f>
        <v>0.99650793650793645</v>
      </c>
      <c r="D4" s="168"/>
      <c r="E4" s="168"/>
      <c r="F4" s="169"/>
      <c r="G4" s="170"/>
      <c r="H4" s="110"/>
      <c r="I4" s="110"/>
      <c r="J4" s="75"/>
      <c r="K4" s="75"/>
    </row>
    <row r="5" spans="1:14" ht="15.75">
      <c r="A5" s="207" t="s">
        <v>14</v>
      </c>
      <c r="B5" s="208" t="s">
        <v>16</v>
      </c>
      <c r="C5" s="209">
        <f>'Scores B'!B7</f>
        <v>0.40000000000000036</v>
      </c>
      <c r="D5" s="75"/>
      <c r="E5" s="171">
        <v>-1</v>
      </c>
      <c r="F5" s="172" t="s">
        <v>2</v>
      </c>
      <c r="G5" s="173"/>
      <c r="H5" s="111"/>
      <c r="I5" s="111"/>
      <c r="J5" s="75"/>
      <c r="K5" s="75"/>
    </row>
    <row r="6" spans="1:14" ht="15.75">
      <c r="A6" s="207" t="s">
        <v>15</v>
      </c>
      <c r="B6" s="208" t="s">
        <v>19</v>
      </c>
      <c r="C6" s="209">
        <f>'Scores B'!F7</f>
        <v>2</v>
      </c>
      <c r="D6" s="75"/>
      <c r="E6" s="174">
        <v>0</v>
      </c>
      <c r="F6" s="175" t="s">
        <v>3</v>
      </c>
      <c r="G6" s="176"/>
      <c r="H6" s="111"/>
      <c r="I6" s="111"/>
      <c r="J6" s="75"/>
      <c r="K6" s="75"/>
    </row>
    <row r="7" spans="1:14" ht="15.75">
      <c r="A7" s="207" t="s">
        <v>20</v>
      </c>
      <c r="B7" s="208" t="s">
        <v>21</v>
      </c>
      <c r="C7" s="209">
        <f>'Scores B'!J7</f>
        <v>2.5</v>
      </c>
      <c r="D7" s="75"/>
      <c r="E7" s="177">
        <v>3</v>
      </c>
      <c r="F7" s="178" t="s">
        <v>4</v>
      </c>
      <c r="G7" s="179"/>
      <c r="H7" s="111"/>
      <c r="I7" s="111"/>
      <c r="J7" s="75"/>
      <c r="K7" s="75"/>
    </row>
    <row r="8" spans="1:14" ht="20.45" customHeight="1">
      <c r="A8" s="207" t="s">
        <v>67</v>
      </c>
      <c r="B8" s="208" t="s">
        <v>23</v>
      </c>
      <c r="C8" s="209">
        <f>'Scores B'!B20</f>
        <v>0.14285714285714279</v>
      </c>
      <c r="D8" s="109"/>
      <c r="E8" s="180">
        <v>5</v>
      </c>
      <c r="F8" s="181" t="s">
        <v>5</v>
      </c>
      <c r="G8" s="182"/>
      <c r="H8" s="111"/>
      <c r="I8" s="111"/>
      <c r="J8" s="75"/>
      <c r="K8" s="75"/>
    </row>
    <row r="9" spans="1:14" ht="20.100000000000001" customHeight="1">
      <c r="A9" s="207" t="s">
        <v>22</v>
      </c>
      <c r="B9" s="208" t="s">
        <v>83</v>
      </c>
      <c r="C9" s="209">
        <f>'Scores B'!F20</f>
        <v>2.4999999999999996</v>
      </c>
      <c r="D9" s="109"/>
      <c r="E9" s="75"/>
      <c r="F9" s="75"/>
      <c r="G9" s="75"/>
      <c r="H9" s="111"/>
      <c r="I9" s="111"/>
      <c r="J9" s="75"/>
      <c r="K9" s="75"/>
      <c r="L9" s="75"/>
      <c r="M9" s="75"/>
      <c r="N9" s="75"/>
    </row>
    <row r="10" spans="1:14" ht="22.5" customHeight="1">
      <c r="A10" s="207" t="s">
        <v>47</v>
      </c>
      <c r="B10" s="208" t="s">
        <v>24</v>
      </c>
      <c r="C10" s="209">
        <f>'Scores B'!J20</f>
        <v>-1</v>
      </c>
      <c r="D10" s="109"/>
      <c r="E10" s="75"/>
      <c r="F10" s="75"/>
      <c r="G10" s="75"/>
      <c r="H10" s="111"/>
      <c r="I10" s="111"/>
      <c r="J10" s="75"/>
      <c r="K10" s="75"/>
      <c r="L10" s="75"/>
      <c r="M10" s="75"/>
      <c r="N10" s="75"/>
    </row>
    <row r="11" spans="1:14" ht="15.75">
      <c r="A11" s="205" t="s">
        <v>25</v>
      </c>
      <c r="B11" s="210" t="s">
        <v>48</v>
      </c>
      <c r="C11" s="211">
        <f>'Scores B'!B33/Weights!J23</f>
        <v>0.625</v>
      </c>
      <c r="D11" s="109"/>
      <c r="E11" s="75"/>
      <c r="F11" s="75"/>
      <c r="G11" s="75"/>
      <c r="H11" s="111"/>
      <c r="I11" s="111"/>
      <c r="J11" s="75"/>
      <c r="K11" s="75"/>
      <c r="L11" s="75"/>
      <c r="M11" s="75"/>
      <c r="N11" s="75"/>
    </row>
    <row r="12" spans="1:14">
      <c r="A12" s="207" t="s">
        <v>7</v>
      </c>
      <c r="B12" s="208" t="s">
        <v>26</v>
      </c>
      <c r="C12" s="209">
        <f>'Scores B'!B32</f>
        <v>0.625</v>
      </c>
      <c r="D12" s="109"/>
      <c r="E12" s="75"/>
      <c r="F12" s="75"/>
      <c r="G12" s="75"/>
      <c r="H12" s="111"/>
      <c r="I12" s="111"/>
      <c r="J12" s="75"/>
      <c r="K12" s="75"/>
      <c r="L12" s="75"/>
      <c r="M12" s="75"/>
      <c r="N12" s="75"/>
    </row>
    <row r="13" spans="1:14" ht="17.100000000000001" customHeight="1">
      <c r="A13" s="205" t="s">
        <v>27</v>
      </c>
      <c r="B13" s="210" t="s">
        <v>49</v>
      </c>
      <c r="C13" s="211">
        <f>'Scores B'!F33/Weights!J25</f>
        <v>1.6666666666666681</v>
      </c>
      <c r="D13" s="109"/>
      <c r="E13" s="75"/>
      <c r="F13" s="75"/>
      <c r="G13" s="75"/>
      <c r="H13" s="111"/>
      <c r="I13" s="111"/>
      <c r="J13" s="75"/>
      <c r="K13" s="75"/>
      <c r="L13" s="75"/>
      <c r="M13" s="75"/>
      <c r="N13" s="75"/>
    </row>
    <row r="14" spans="1:14">
      <c r="A14" s="207" t="s">
        <v>174</v>
      </c>
      <c r="B14" s="208" t="s">
        <v>126</v>
      </c>
      <c r="C14" s="209">
        <f>'Scores B'!F32</f>
        <v>1.6666666666666679</v>
      </c>
      <c r="D14" s="109"/>
      <c r="E14" s="75"/>
      <c r="F14" s="75"/>
      <c r="G14" s="75"/>
      <c r="H14" s="111"/>
      <c r="I14" s="111"/>
      <c r="J14" s="75"/>
      <c r="K14" s="75"/>
      <c r="L14" s="75"/>
      <c r="M14" s="75"/>
      <c r="N14" s="75"/>
    </row>
    <row r="15" spans="1:14" ht="18.75">
      <c r="A15" s="203" t="s">
        <v>52</v>
      </c>
      <c r="B15" s="203" t="s">
        <v>53</v>
      </c>
      <c r="C15" s="204">
        <f>(C16*Weights!J28+'Performance Scores'!C18*Weights!J30)/(Weights!J28+Weights!J30)</f>
        <v>2.3337595907928388</v>
      </c>
      <c r="D15" s="109"/>
      <c r="E15" s="75"/>
      <c r="F15" s="75"/>
      <c r="G15" s="75"/>
      <c r="H15" s="111"/>
      <c r="I15" s="111"/>
      <c r="J15" s="75"/>
      <c r="K15" s="75"/>
      <c r="L15" s="75"/>
      <c r="M15" s="75"/>
      <c r="N15" s="75"/>
    </row>
    <row r="16" spans="1:14" ht="15.75">
      <c r="A16" s="205" t="s">
        <v>28</v>
      </c>
      <c r="B16" s="210" t="s">
        <v>50</v>
      </c>
      <c r="C16" s="211">
        <f>'Scores C'!B8/Weights!J28</f>
        <v>2.8333333333333335</v>
      </c>
      <c r="D16" s="109"/>
      <c r="E16" s="109"/>
      <c r="F16" s="109"/>
      <c r="G16" s="109"/>
      <c r="H16" s="111"/>
      <c r="I16" s="111"/>
      <c r="J16" s="75"/>
      <c r="K16" s="75"/>
      <c r="L16" s="75"/>
      <c r="M16" s="75"/>
      <c r="N16" s="75"/>
    </row>
    <row r="17" spans="1:14">
      <c r="A17" s="207" t="s">
        <v>29</v>
      </c>
      <c r="B17" s="208" t="s">
        <v>30</v>
      </c>
      <c r="C17" s="209">
        <f>'Scores C'!B7</f>
        <v>2.8333333333333335</v>
      </c>
      <c r="D17" s="109"/>
      <c r="E17" s="109"/>
      <c r="F17" s="109"/>
      <c r="G17" s="109"/>
      <c r="H17" s="111"/>
      <c r="I17" s="111"/>
      <c r="J17" s="75"/>
      <c r="K17" s="75"/>
      <c r="L17" s="75"/>
      <c r="M17" s="75"/>
      <c r="N17" s="75"/>
    </row>
    <row r="18" spans="1:14" ht="15.75">
      <c r="A18" s="205" t="s">
        <v>31</v>
      </c>
      <c r="B18" s="210" t="s">
        <v>51</v>
      </c>
      <c r="C18" s="211">
        <f>('Scores C'!F8+'Scores C'!J8)/Weights!J30</f>
        <v>1.3970588235294119</v>
      </c>
      <c r="D18" s="109"/>
      <c r="E18" s="109"/>
      <c r="F18" s="109"/>
      <c r="G18" s="109"/>
      <c r="H18" s="111"/>
      <c r="I18" s="111"/>
      <c r="J18" s="75"/>
      <c r="K18" s="75"/>
      <c r="L18" s="75"/>
      <c r="M18" s="75"/>
      <c r="N18" s="75"/>
    </row>
    <row r="19" spans="1:14">
      <c r="A19" s="207" t="s">
        <v>32</v>
      </c>
      <c r="B19" s="208" t="s">
        <v>33</v>
      </c>
      <c r="C19" s="209">
        <f>'Scores C'!F7</f>
        <v>2.5</v>
      </c>
      <c r="D19" s="109"/>
      <c r="E19" s="109"/>
      <c r="F19" s="109"/>
      <c r="G19" s="109"/>
      <c r="H19" s="111"/>
      <c r="I19" s="111"/>
      <c r="J19" s="75"/>
      <c r="K19" s="75"/>
      <c r="L19" s="75"/>
      <c r="M19" s="75"/>
      <c r="N19" s="75"/>
    </row>
    <row r="20" spans="1:14">
      <c r="A20" s="207" t="s">
        <v>34</v>
      </c>
      <c r="B20" s="208" t="s">
        <v>35</v>
      </c>
      <c r="C20" s="209">
        <f>'Scores C'!J7</f>
        <v>0.29411764705882359</v>
      </c>
      <c r="D20" s="109"/>
      <c r="E20" s="109"/>
      <c r="F20" s="109"/>
      <c r="G20" s="109"/>
      <c r="H20" s="111"/>
      <c r="I20" s="111"/>
      <c r="J20" s="75"/>
      <c r="K20" s="75"/>
      <c r="L20" s="75"/>
      <c r="M20" s="75"/>
      <c r="N20" s="75"/>
    </row>
    <row r="21" spans="1:14" ht="18.75">
      <c r="A21" s="203" t="s">
        <v>54</v>
      </c>
      <c r="B21" s="203" t="s">
        <v>55</v>
      </c>
      <c r="C21" s="204">
        <f>(C22*Weights!J34+'Performance Scores'!C25*Weights!J37)/(Weights!J34+Weights!J37)</f>
        <v>3.5</v>
      </c>
      <c r="D21" s="109"/>
      <c r="E21" s="109"/>
      <c r="F21" s="109"/>
      <c r="G21" s="109"/>
      <c r="H21" s="111"/>
      <c r="I21" s="111"/>
      <c r="J21" s="75"/>
      <c r="K21" s="75"/>
      <c r="L21" s="75"/>
      <c r="M21" s="75"/>
      <c r="N21" s="75"/>
    </row>
    <row r="22" spans="1:14" ht="15.75">
      <c r="A22" s="205" t="s">
        <v>36</v>
      </c>
      <c r="B22" s="210" t="s">
        <v>56</v>
      </c>
      <c r="C22" s="211">
        <f>('Scores D'!B8+'Scores D'!F8)/Weights!J34</f>
        <v>2.0625</v>
      </c>
      <c r="D22" s="109"/>
      <c r="E22" s="109"/>
      <c r="F22" s="109"/>
      <c r="G22" s="109"/>
      <c r="H22" s="111"/>
      <c r="I22" s="111"/>
      <c r="J22" s="75"/>
      <c r="K22" s="75"/>
      <c r="L22" s="75"/>
      <c r="M22" s="75"/>
      <c r="N22" s="75"/>
    </row>
    <row r="23" spans="1:14">
      <c r="A23" s="207" t="s">
        <v>37</v>
      </c>
      <c r="B23" s="208" t="s">
        <v>38</v>
      </c>
      <c r="C23" s="209">
        <f>'Scores D'!B7</f>
        <v>0.125</v>
      </c>
      <c r="D23" s="109"/>
      <c r="E23" s="109"/>
      <c r="F23" s="109"/>
      <c r="G23" s="109"/>
      <c r="H23" s="111"/>
      <c r="I23" s="111"/>
      <c r="J23" s="75"/>
      <c r="K23" s="75"/>
      <c r="L23" s="75"/>
      <c r="M23" s="75"/>
      <c r="N23" s="75"/>
    </row>
    <row r="24" spans="1:14">
      <c r="A24" s="207" t="s">
        <v>127</v>
      </c>
      <c r="B24" s="208" t="s">
        <v>128</v>
      </c>
      <c r="C24" s="209">
        <f>'Scores D'!F8</f>
        <v>0.16</v>
      </c>
      <c r="D24" s="109"/>
      <c r="E24" s="109"/>
      <c r="F24" s="109"/>
      <c r="G24" s="109"/>
      <c r="H24" s="111"/>
      <c r="I24" s="111"/>
      <c r="J24" s="75"/>
      <c r="K24" s="75"/>
      <c r="L24" s="75"/>
      <c r="M24" s="75"/>
      <c r="N24" s="75"/>
    </row>
    <row r="25" spans="1:14" ht="15.75">
      <c r="A25" s="205" t="s">
        <v>40</v>
      </c>
      <c r="B25" s="210" t="s">
        <v>57</v>
      </c>
      <c r="C25" s="211">
        <f>('Scores D'!B21+'Scores D'!F8)/Weights!J37</f>
        <v>7.3333333333333339</v>
      </c>
      <c r="D25" s="109"/>
      <c r="E25" s="109"/>
      <c r="F25" s="109"/>
      <c r="G25" s="109"/>
      <c r="H25" s="111"/>
      <c r="I25" s="111"/>
      <c r="J25" s="75"/>
      <c r="K25" s="75"/>
      <c r="L25" s="75"/>
      <c r="M25" s="75"/>
      <c r="N25" s="75"/>
    </row>
    <row r="26" spans="1:14">
      <c r="A26" s="207" t="s">
        <v>39</v>
      </c>
      <c r="B26" s="208" t="s">
        <v>41</v>
      </c>
      <c r="C26" s="209">
        <f>'Scores D'!B20</f>
        <v>2</v>
      </c>
      <c r="D26" s="109"/>
      <c r="E26" s="109"/>
      <c r="F26" s="109"/>
      <c r="G26" s="109"/>
      <c r="H26" s="111"/>
      <c r="I26" s="111"/>
      <c r="J26" s="75"/>
      <c r="K26" s="75"/>
      <c r="L26" s="75"/>
      <c r="M26" s="75"/>
      <c r="N26" s="75"/>
    </row>
    <row r="27" spans="1:14" ht="18.75">
      <c r="A27" s="212" t="s">
        <v>59</v>
      </c>
      <c r="B27" s="212" t="s">
        <v>58</v>
      </c>
      <c r="C27" s="213">
        <f>C28*Weights!J40/Weights!J40</f>
        <v>2.25</v>
      </c>
      <c r="D27" s="109"/>
      <c r="E27" s="109"/>
      <c r="F27" s="109"/>
      <c r="G27" s="109"/>
      <c r="H27" s="111"/>
      <c r="I27" s="111"/>
      <c r="J27" s="75"/>
      <c r="K27" s="75"/>
      <c r="L27" s="75"/>
      <c r="M27" s="75"/>
      <c r="N27" s="75"/>
    </row>
    <row r="28" spans="1:14" ht="15.75">
      <c r="A28" s="205" t="s">
        <v>42</v>
      </c>
      <c r="B28" s="210" t="s">
        <v>60</v>
      </c>
      <c r="C28" s="211">
        <f>('Scores G'!B8+'Scores G'!F8)/Weights!J40</f>
        <v>2.25</v>
      </c>
      <c r="D28" s="109"/>
      <c r="E28" s="109"/>
      <c r="F28" s="109"/>
      <c r="G28" s="109"/>
      <c r="H28" s="111"/>
      <c r="I28" s="111"/>
      <c r="J28" s="75"/>
      <c r="K28" s="75"/>
      <c r="L28" s="75"/>
      <c r="M28" s="75"/>
      <c r="N28" s="75"/>
    </row>
    <row r="29" spans="1:14">
      <c r="A29" s="207" t="s">
        <v>43</v>
      </c>
      <c r="B29" s="208" t="s">
        <v>44</v>
      </c>
      <c r="C29" s="209">
        <f>'Scores G'!B7</f>
        <v>2</v>
      </c>
      <c r="D29" s="109"/>
      <c r="E29" s="109"/>
      <c r="F29" s="109"/>
      <c r="G29" s="109"/>
      <c r="H29" s="111"/>
      <c r="I29" s="111"/>
      <c r="J29" s="75"/>
      <c r="K29" s="75"/>
      <c r="L29" s="75"/>
      <c r="M29" s="75"/>
      <c r="N29" s="75"/>
    </row>
    <row r="30" spans="1:14">
      <c r="A30" s="207" t="s">
        <v>45</v>
      </c>
      <c r="B30" s="208" t="s">
        <v>46</v>
      </c>
      <c r="C30" s="209">
        <f>'Scores G'!F7</f>
        <v>2.5</v>
      </c>
      <c r="D30" s="109"/>
      <c r="E30" s="109"/>
      <c r="F30" s="109"/>
      <c r="G30" s="109"/>
      <c r="H30" s="111"/>
      <c r="I30" s="111"/>
      <c r="J30" s="75"/>
      <c r="K30" s="75"/>
      <c r="L30" s="75"/>
      <c r="M30" s="75"/>
      <c r="N30" s="75"/>
    </row>
    <row r="31" spans="1:14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</row>
    <row r="39" spans="1:14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4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4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4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4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4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  <row r="101" spans="1:1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</row>
    <row r="102" spans="1:1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</row>
    <row r="103" spans="1:1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</row>
    <row r="104" spans="1:1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</row>
    <row r="105" spans="1:1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</row>
    <row r="106" spans="1:1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</row>
    <row r="107" spans="1:1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1:1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</row>
    <row r="109" spans="1:1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</row>
    <row r="110" spans="1:1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</row>
    <row r="111" spans="1:1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</row>
    <row r="112" spans="1:1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</row>
    <row r="113" spans="1:1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</row>
    <row r="114" spans="1:1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</row>
    <row r="115" spans="1:1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</row>
    <row r="116" spans="1:11">
      <c r="D116" s="75"/>
      <c r="E116" s="75"/>
      <c r="F116" s="75"/>
      <c r="G116" s="75"/>
      <c r="H116" s="75"/>
      <c r="I116" s="75"/>
      <c r="J116" s="75"/>
      <c r="K116" s="75"/>
    </row>
    <row r="117" spans="1:11">
      <c r="D117" s="75"/>
      <c r="E117" s="75"/>
      <c r="F117" s="75"/>
      <c r="G117" s="75"/>
      <c r="H117" s="75"/>
      <c r="I117" s="75"/>
      <c r="J117" s="75"/>
      <c r="K117" s="75"/>
    </row>
    <row r="118" spans="1:11">
      <c r="D118" s="75"/>
      <c r="E118" s="75"/>
      <c r="F118" s="75"/>
      <c r="G118" s="75"/>
      <c r="H118" s="75"/>
      <c r="I118" s="75"/>
      <c r="J118" s="75"/>
      <c r="K118" s="75"/>
    </row>
    <row r="119" spans="1:11">
      <c r="D119" s="75"/>
      <c r="E119" s="75"/>
      <c r="F119" s="75"/>
      <c r="G119" s="75"/>
      <c r="H119" s="75"/>
      <c r="I119" s="75"/>
      <c r="J119" s="75"/>
      <c r="K119" s="75"/>
    </row>
    <row r="120" spans="1:11">
      <c r="D120" s="75"/>
      <c r="E120" s="75"/>
      <c r="F120" s="75"/>
      <c r="G120" s="75"/>
      <c r="H120" s="75"/>
      <c r="I120" s="75"/>
      <c r="J120" s="75"/>
      <c r="K120" s="75"/>
    </row>
    <row r="121" spans="1:11">
      <c r="D121" s="75"/>
      <c r="E121" s="75"/>
      <c r="F121" s="75"/>
      <c r="G121" s="75"/>
      <c r="H121" s="75"/>
      <c r="I121" s="75"/>
      <c r="J121" s="75"/>
      <c r="K121" s="75"/>
    </row>
    <row r="122" spans="1:11">
      <c r="D122" s="75"/>
      <c r="E122" s="75"/>
      <c r="F122" s="75"/>
      <c r="G122" s="75"/>
      <c r="H122" s="75"/>
      <c r="I122" s="75"/>
      <c r="J122" s="75"/>
      <c r="K122" s="75"/>
    </row>
    <row r="123" spans="1:11">
      <c r="D123" s="75"/>
      <c r="E123" s="75"/>
      <c r="F123" s="75"/>
      <c r="G123" s="75"/>
      <c r="H123" s="75"/>
      <c r="I123" s="75"/>
      <c r="J123" s="75"/>
      <c r="K123" s="75"/>
    </row>
  </sheetData>
  <mergeCells count="1">
    <mergeCell ref="E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7"/>
  <sheetViews>
    <sheetView workbookViewId="0"/>
  </sheetViews>
  <sheetFormatPr defaultRowHeight="15"/>
  <cols>
    <col min="2" max="3" width="45.85546875" customWidth="1"/>
    <col min="4" max="4" width="14.140625" customWidth="1"/>
    <col min="5" max="5" width="22.140625" customWidth="1"/>
    <col min="6" max="6" width="14.140625" customWidth="1"/>
    <col min="7" max="7" width="12.85546875" customWidth="1"/>
    <col min="8" max="8" width="5.140625" customWidth="1"/>
    <col min="9" max="9" width="10.42578125" customWidth="1"/>
  </cols>
  <sheetData>
    <row r="1" spans="1:34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34" ht="18.75">
      <c r="A2" s="112" t="s">
        <v>62</v>
      </c>
      <c r="B2" s="113" t="s">
        <v>63</v>
      </c>
      <c r="C2" s="113" t="s">
        <v>1</v>
      </c>
      <c r="D2" s="119" t="s">
        <v>81</v>
      </c>
      <c r="E2" s="114" t="s">
        <v>82</v>
      </c>
      <c r="F2" s="108"/>
      <c r="G2" s="154" t="s">
        <v>111</v>
      </c>
      <c r="H2" s="155"/>
      <c r="I2" s="155"/>
      <c r="J2" s="155"/>
      <c r="K2" s="108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</row>
    <row r="3" spans="1:34" ht="21">
      <c r="A3" s="248" t="s">
        <v>17</v>
      </c>
      <c r="B3" s="249" t="s">
        <v>18</v>
      </c>
      <c r="C3" s="249"/>
      <c r="D3" s="120"/>
      <c r="E3" s="121"/>
      <c r="F3" s="109"/>
      <c r="H3" s="109"/>
      <c r="I3" s="109"/>
      <c r="J3" s="110"/>
      <c r="K3" s="110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1:34" ht="15.75">
      <c r="A4" s="250" t="s">
        <v>12</v>
      </c>
      <c r="B4" s="251" t="s">
        <v>13</v>
      </c>
      <c r="C4" s="251"/>
      <c r="D4" s="122"/>
      <c r="E4" s="123"/>
      <c r="F4" s="109"/>
      <c r="G4" s="109"/>
      <c r="H4" s="109"/>
      <c r="I4" s="109"/>
      <c r="J4" s="110"/>
      <c r="K4" s="110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</row>
    <row r="5" spans="1:34" ht="30">
      <c r="A5" s="115" t="s">
        <v>14</v>
      </c>
      <c r="B5" s="116" t="s">
        <v>16</v>
      </c>
      <c r="C5" s="116" t="s">
        <v>167</v>
      </c>
      <c r="D5" s="124">
        <f>'Scores B'!B6</f>
        <v>76</v>
      </c>
      <c r="E5" s="125" t="str">
        <f>'Scores B'!C6</f>
        <v>kWh/m2/y</v>
      </c>
      <c r="F5" s="109"/>
      <c r="G5" s="109"/>
      <c r="H5" s="109"/>
      <c r="I5" s="109"/>
      <c r="J5" s="111"/>
      <c r="K5" s="111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</row>
    <row r="6" spans="1:34" ht="30">
      <c r="A6" s="115" t="s">
        <v>15</v>
      </c>
      <c r="B6" s="116" t="s">
        <v>19</v>
      </c>
      <c r="C6" s="116" t="s">
        <v>168</v>
      </c>
      <c r="D6" s="124">
        <f>'Scores B'!F6</f>
        <v>50</v>
      </c>
      <c r="E6" s="125" t="str">
        <f>'Scores B'!G6</f>
        <v>kWh/m2/y</v>
      </c>
      <c r="F6" s="109"/>
      <c r="G6" s="109"/>
      <c r="H6" s="109"/>
      <c r="I6" s="109"/>
      <c r="J6" s="111"/>
      <c r="K6" s="111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 ht="30">
      <c r="A7" s="115" t="s">
        <v>20</v>
      </c>
      <c r="B7" s="116" t="s">
        <v>21</v>
      </c>
      <c r="C7" s="116" t="s">
        <v>169</v>
      </c>
      <c r="D7" s="124">
        <f>'Scores B'!J6</f>
        <v>25</v>
      </c>
      <c r="E7" s="125" t="str">
        <f>'Scores B'!K6</f>
        <v>kWh/m2/y</v>
      </c>
      <c r="F7" s="109"/>
      <c r="G7" s="109"/>
      <c r="H7" s="109"/>
      <c r="I7" s="109"/>
      <c r="J7" s="111"/>
      <c r="K7" s="111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4" ht="30">
      <c r="A8" s="115" t="s">
        <v>67</v>
      </c>
      <c r="B8" s="116" t="s">
        <v>23</v>
      </c>
      <c r="C8" s="116" t="s">
        <v>170</v>
      </c>
      <c r="D8" s="124">
        <f>'Scores B'!B19</f>
        <v>32</v>
      </c>
      <c r="E8" s="125" t="str">
        <f>'Scores B'!C19</f>
        <v>%</v>
      </c>
      <c r="F8" s="109"/>
      <c r="G8" s="109"/>
      <c r="H8" s="109"/>
      <c r="I8" s="109"/>
      <c r="J8" s="111"/>
      <c r="K8" s="111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4" ht="30">
      <c r="A9" s="115" t="s">
        <v>22</v>
      </c>
      <c r="B9" s="116" t="s">
        <v>83</v>
      </c>
      <c r="C9" s="116" t="s">
        <v>171</v>
      </c>
      <c r="D9" s="124">
        <f>'Scores B'!F19</f>
        <v>70</v>
      </c>
      <c r="E9" s="125" t="str">
        <f>'Scores B'!G19</f>
        <v>%</v>
      </c>
      <c r="F9" s="109"/>
      <c r="G9" s="109"/>
      <c r="H9" s="109"/>
      <c r="I9" s="109"/>
      <c r="J9" s="111"/>
      <c r="K9" s="111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>
      <c r="A10" s="115" t="s">
        <v>47</v>
      </c>
      <c r="B10" s="116" t="s">
        <v>24</v>
      </c>
      <c r="C10" s="116" t="s">
        <v>172</v>
      </c>
      <c r="D10" s="124">
        <f>'Scores B'!J19</f>
        <v>110</v>
      </c>
      <c r="E10" s="125" t="str">
        <f>'Scores B'!K19</f>
        <v>MJ/m2</v>
      </c>
      <c r="F10" s="109"/>
      <c r="G10" s="109"/>
      <c r="H10" s="109"/>
      <c r="I10" s="109"/>
      <c r="J10" s="111"/>
      <c r="K10" s="111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ht="15.75">
      <c r="A11" s="251" t="s">
        <v>25</v>
      </c>
      <c r="B11" s="251" t="s">
        <v>48</v>
      </c>
      <c r="C11" s="251"/>
      <c r="D11" s="122"/>
      <c r="E11" s="123"/>
      <c r="F11" s="109"/>
      <c r="G11" s="109"/>
      <c r="H11" s="109"/>
      <c r="I11" s="109"/>
      <c r="J11" s="111"/>
      <c r="K11" s="111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ht="30">
      <c r="A12" s="115" t="s">
        <v>7</v>
      </c>
      <c r="B12" s="116" t="s">
        <v>26</v>
      </c>
      <c r="C12" s="116" t="s">
        <v>173</v>
      </c>
      <c r="D12" s="124">
        <f>'Scores B'!B31</f>
        <v>15</v>
      </c>
      <c r="E12" s="125" t="str">
        <f>'Scores B'!C31</f>
        <v>%</v>
      </c>
      <c r="F12" s="109"/>
      <c r="G12" s="109"/>
      <c r="H12" s="109"/>
      <c r="I12" s="109"/>
      <c r="J12" s="111"/>
      <c r="K12" s="111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31.5">
      <c r="A13" s="250" t="s">
        <v>27</v>
      </c>
      <c r="B13" s="252" t="s">
        <v>49</v>
      </c>
      <c r="C13" s="252"/>
      <c r="D13" s="122"/>
      <c r="E13" s="123"/>
      <c r="F13" s="109"/>
      <c r="G13" s="109"/>
      <c r="H13" s="109"/>
      <c r="I13" s="109"/>
      <c r="J13" s="111"/>
      <c r="K13" s="111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4" ht="30">
      <c r="A14" s="115" t="s">
        <v>174</v>
      </c>
      <c r="B14" s="116" t="s">
        <v>126</v>
      </c>
      <c r="C14" s="116" t="s">
        <v>175</v>
      </c>
      <c r="D14" s="124">
        <f>'Scores B'!F31</f>
        <v>35</v>
      </c>
      <c r="E14" s="125" t="str">
        <f>'Scores B'!G31</f>
        <v>m3/occupant/year</v>
      </c>
      <c r="F14" s="109"/>
      <c r="G14" s="109"/>
      <c r="H14" s="109"/>
      <c r="I14" s="109"/>
      <c r="J14" s="111"/>
      <c r="K14" s="111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</row>
    <row r="15" spans="1:34" ht="21">
      <c r="A15" s="248" t="s">
        <v>52</v>
      </c>
      <c r="B15" s="249" t="s">
        <v>53</v>
      </c>
      <c r="C15" s="249"/>
      <c r="D15" s="120"/>
      <c r="E15" s="121"/>
      <c r="F15" s="109"/>
      <c r="G15" s="109"/>
      <c r="H15" s="109"/>
      <c r="I15" s="109"/>
      <c r="J15" s="111"/>
      <c r="K15" s="111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</row>
    <row r="16" spans="1:34" ht="15.75">
      <c r="A16" s="250" t="s">
        <v>28</v>
      </c>
      <c r="B16" s="252" t="s">
        <v>50</v>
      </c>
      <c r="C16" s="252"/>
      <c r="D16" s="122"/>
      <c r="E16" s="123"/>
      <c r="F16" s="109"/>
      <c r="G16" s="109"/>
      <c r="H16" s="109"/>
      <c r="I16" s="109"/>
      <c r="J16" s="111"/>
      <c r="K16" s="111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</row>
    <row r="17" spans="1:34" ht="30">
      <c r="A17" s="115" t="s">
        <v>29</v>
      </c>
      <c r="B17" s="116" t="s">
        <v>30</v>
      </c>
      <c r="C17" s="116" t="s">
        <v>176</v>
      </c>
      <c r="D17" s="124">
        <f>'Scores C'!B6</f>
        <v>13</v>
      </c>
      <c r="E17" s="125" t="str">
        <f>'Scores C'!C6</f>
        <v>Kg CO2 eq/m2/year</v>
      </c>
      <c r="F17" s="109"/>
      <c r="G17" s="109"/>
      <c r="H17" s="109"/>
      <c r="I17" s="109"/>
      <c r="J17" s="111"/>
      <c r="K17" s="111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</row>
    <row r="18" spans="1:34" ht="15.75">
      <c r="A18" s="250" t="s">
        <v>31</v>
      </c>
      <c r="B18" s="252" t="s">
        <v>51</v>
      </c>
      <c r="C18" s="252"/>
      <c r="D18" s="122"/>
      <c r="E18" s="123"/>
      <c r="F18" s="109"/>
      <c r="G18" s="109"/>
      <c r="H18" s="109"/>
      <c r="I18" s="109"/>
      <c r="J18" s="111"/>
      <c r="K18" s="111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1:34" ht="45">
      <c r="A19" s="115" t="s">
        <v>32</v>
      </c>
      <c r="B19" s="116" t="s">
        <v>33</v>
      </c>
      <c r="C19" s="116" t="s">
        <v>177</v>
      </c>
      <c r="D19" s="124">
        <f>'Scores C'!F6</f>
        <v>60</v>
      </c>
      <c r="E19" s="125" t="str">
        <f>'Scores C'!G6</f>
        <v>Kg/m2</v>
      </c>
      <c r="F19" s="109"/>
      <c r="G19" s="109"/>
      <c r="H19" s="109"/>
      <c r="I19" s="109"/>
      <c r="J19" s="111"/>
      <c r="K19" s="111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</row>
    <row r="20" spans="1:34" ht="60">
      <c r="A20" s="115" t="s">
        <v>34</v>
      </c>
      <c r="B20" s="116" t="s">
        <v>35</v>
      </c>
      <c r="C20" s="116" t="s">
        <v>182</v>
      </c>
      <c r="D20" s="124">
        <f>'Scores C'!J6</f>
        <v>20</v>
      </c>
      <c r="E20" s="125" t="str">
        <f>'Scores C'!K6</f>
        <v>%</v>
      </c>
      <c r="F20" s="109"/>
      <c r="G20" s="109"/>
      <c r="H20" s="109"/>
      <c r="I20" s="109"/>
      <c r="J20" s="111"/>
      <c r="K20" s="111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</row>
    <row r="21" spans="1:34" ht="21">
      <c r="A21" s="248" t="s">
        <v>54</v>
      </c>
      <c r="B21" s="249" t="s">
        <v>55</v>
      </c>
      <c r="C21" s="249"/>
      <c r="D21" s="120"/>
      <c r="E21" s="121"/>
      <c r="F21" s="109"/>
      <c r="G21" s="109"/>
      <c r="H21" s="109"/>
      <c r="I21" s="109"/>
      <c r="J21" s="111"/>
      <c r="K21" s="111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 ht="15.75">
      <c r="A22" s="250" t="s">
        <v>36</v>
      </c>
      <c r="B22" s="252" t="s">
        <v>56</v>
      </c>
      <c r="C22" s="252"/>
      <c r="D22" s="122"/>
      <c r="E22" s="123"/>
      <c r="F22" s="109"/>
      <c r="G22" s="109"/>
      <c r="H22" s="109"/>
      <c r="I22" s="109"/>
      <c r="J22" s="111"/>
      <c r="K22" s="111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</row>
    <row r="23" spans="1:34">
      <c r="A23" s="115" t="s">
        <v>37</v>
      </c>
      <c r="B23" s="116" t="s">
        <v>38</v>
      </c>
      <c r="C23" s="116" t="s">
        <v>38</v>
      </c>
      <c r="D23" s="124">
        <f>'Scores D'!B6</f>
        <v>4900</v>
      </c>
      <c r="E23" s="125" t="str">
        <f>'Scores D'!C6</f>
        <v>mg/m3</v>
      </c>
      <c r="F23" s="109"/>
      <c r="G23" s="109"/>
      <c r="H23" s="109"/>
      <c r="I23" s="109"/>
      <c r="J23" s="111"/>
      <c r="K23" s="111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</row>
    <row r="24" spans="1:34">
      <c r="A24" s="115" t="s">
        <v>127</v>
      </c>
      <c r="B24" s="116" t="s">
        <v>128</v>
      </c>
      <c r="C24" s="116" t="s">
        <v>178</v>
      </c>
      <c r="D24" s="124">
        <f>'Scores D'!F6</f>
        <v>18</v>
      </c>
      <c r="E24" s="125" t="s">
        <v>131</v>
      </c>
      <c r="F24" s="109"/>
      <c r="G24" s="109"/>
      <c r="H24" s="109"/>
      <c r="I24" s="109"/>
      <c r="J24" s="111"/>
      <c r="K24" s="111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spans="1:34" ht="15.75">
      <c r="A25" s="250" t="s">
        <v>40</v>
      </c>
      <c r="B25" s="252" t="s">
        <v>57</v>
      </c>
      <c r="C25" s="252"/>
      <c r="D25" s="122"/>
      <c r="E25" s="123"/>
      <c r="F25" s="109"/>
      <c r="G25" s="109"/>
      <c r="H25" s="109"/>
      <c r="I25" s="109"/>
      <c r="J25" s="111"/>
      <c r="K25" s="111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</row>
    <row r="26" spans="1:34">
      <c r="A26" s="115" t="s">
        <v>39</v>
      </c>
      <c r="B26" s="116" t="s">
        <v>41</v>
      </c>
      <c r="C26" s="116" t="s">
        <v>179</v>
      </c>
      <c r="D26" s="124">
        <f>'Scores D'!B19</f>
        <v>7</v>
      </c>
      <c r="E26" s="125" t="s">
        <v>68</v>
      </c>
      <c r="F26" s="109"/>
      <c r="G26" s="109"/>
      <c r="H26" s="109"/>
      <c r="I26" s="109"/>
      <c r="J26" s="111"/>
      <c r="K26" s="111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</row>
    <row r="27" spans="1:34" ht="18.75">
      <c r="A27" s="246" t="s">
        <v>59</v>
      </c>
      <c r="B27" s="247" t="s">
        <v>58</v>
      </c>
      <c r="C27" s="247"/>
      <c r="D27" s="120"/>
      <c r="E27" s="121"/>
      <c r="F27" s="109"/>
      <c r="G27" s="109"/>
      <c r="H27" s="109"/>
      <c r="I27" s="109"/>
      <c r="J27" s="111"/>
      <c r="K27" s="111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</row>
    <row r="28" spans="1:34" ht="15.75">
      <c r="A28" s="250" t="s">
        <v>42</v>
      </c>
      <c r="B28" s="252" t="s">
        <v>60</v>
      </c>
      <c r="C28" s="252"/>
      <c r="D28" s="122"/>
      <c r="E28" s="123"/>
      <c r="F28" s="109"/>
      <c r="G28" s="109"/>
      <c r="H28" s="109"/>
      <c r="I28" s="109"/>
      <c r="J28" s="111"/>
      <c r="K28" s="111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</row>
    <row r="29" spans="1:34">
      <c r="A29" s="115" t="s">
        <v>43</v>
      </c>
      <c r="B29" s="116" t="s">
        <v>44</v>
      </c>
      <c r="C29" s="116" t="s">
        <v>180</v>
      </c>
      <c r="D29" s="124">
        <f>'Scores G'!B6</f>
        <v>16</v>
      </c>
      <c r="E29" s="125" t="str">
        <f>'Scores G'!C6</f>
        <v>euro/m2/year</v>
      </c>
      <c r="F29" s="109"/>
      <c r="G29" s="109"/>
      <c r="H29" s="109"/>
      <c r="I29" s="109"/>
      <c r="J29" s="111"/>
      <c r="K29" s="111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</row>
    <row r="30" spans="1:34">
      <c r="A30" s="117" t="s">
        <v>45</v>
      </c>
      <c r="B30" s="118" t="s">
        <v>46</v>
      </c>
      <c r="C30" s="118" t="s">
        <v>181</v>
      </c>
      <c r="D30" s="126">
        <f>'Scores G'!F6</f>
        <v>3</v>
      </c>
      <c r="E30" s="127" t="str">
        <f>'Scores G'!G6</f>
        <v>euro/m2/year</v>
      </c>
      <c r="F30" s="109"/>
      <c r="G30" s="109"/>
      <c r="H30" s="109"/>
      <c r="I30" s="109"/>
      <c r="J30" s="111"/>
      <c r="K30" s="111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</row>
    <row r="31" spans="1:34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</row>
    <row r="32" spans="1:34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</row>
    <row r="33" spans="1:34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</row>
    <row r="34" spans="1:3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</row>
    <row r="35" spans="1:34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</row>
    <row r="36" spans="1:34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</row>
    <row r="37" spans="1:34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</row>
    <row r="38" spans="1:34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</row>
    <row r="39" spans="1:34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</row>
    <row r="40" spans="1:34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</row>
    <row r="41" spans="1:34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</row>
    <row r="42" spans="1:34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</row>
    <row r="43" spans="1:34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</row>
    <row r="44" spans="1:3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</row>
    <row r="45" spans="1:34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</row>
    <row r="46" spans="1:34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</row>
    <row r="47" spans="1:34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</row>
    <row r="48" spans="1:34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</row>
    <row r="49" spans="1:34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</row>
    <row r="50" spans="1:34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</row>
    <row r="51" spans="1:34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</row>
    <row r="52" spans="1:34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</row>
    <row r="53" spans="1:34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</row>
    <row r="54" spans="1:34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</row>
    <row r="55" spans="1:34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</row>
    <row r="56" spans="1:34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</row>
    <row r="57" spans="1:34"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96"/>
  <sheetViews>
    <sheetView zoomScale="60" zoomScaleNormal="60" workbookViewId="0"/>
  </sheetViews>
  <sheetFormatPr defaultRowHeight="15"/>
  <cols>
    <col min="3" max="3" width="55.28515625" customWidth="1"/>
    <col min="4" max="4" width="11.140625" customWidth="1"/>
    <col min="5" max="5" width="18.85546875" customWidth="1"/>
  </cols>
  <sheetData>
    <row r="1" spans="1:1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6.25">
      <c r="A2" s="75"/>
      <c r="B2" s="275" t="s">
        <v>88</v>
      </c>
      <c r="C2" s="276"/>
      <c r="D2" s="24" t="s">
        <v>0</v>
      </c>
      <c r="E2" s="24" t="s">
        <v>11</v>
      </c>
      <c r="F2" s="27"/>
      <c r="G2" s="27"/>
      <c r="H2" s="27"/>
      <c r="I2" s="27"/>
      <c r="J2" s="27"/>
      <c r="K2" s="27"/>
      <c r="L2" s="27"/>
      <c r="M2" s="27"/>
    </row>
    <row r="3" spans="1:13" ht="26.25">
      <c r="A3" s="75"/>
      <c r="B3" s="80" t="s">
        <v>17</v>
      </c>
      <c r="C3" s="76" t="str">
        <f>'Performance Scores'!B3</f>
        <v>Energy and Resource Consumption</v>
      </c>
      <c r="D3" s="77">
        <f>'Performance Scores'!C3</f>
        <v>1.0569170771756979</v>
      </c>
      <c r="E3" s="78">
        <f>Weights!F4</f>
        <v>0.58000000000000007</v>
      </c>
      <c r="F3" s="27"/>
      <c r="G3" s="27"/>
      <c r="H3" s="27"/>
      <c r="I3" s="27"/>
      <c r="J3" s="27"/>
      <c r="K3" s="27"/>
      <c r="L3" s="27"/>
      <c r="M3" s="27"/>
    </row>
    <row r="4" spans="1:13" ht="26.25">
      <c r="A4" s="75"/>
      <c r="B4" s="80" t="s">
        <v>52</v>
      </c>
      <c r="C4" s="76" t="str">
        <f>'Performance Scores'!B15</f>
        <v>Environmental Loadings</v>
      </c>
      <c r="D4" s="77">
        <f>'Performance Scores'!C15</f>
        <v>2.3337595907928388</v>
      </c>
      <c r="E4" s="78">
        <f>Weights!F5</f>
        <v>0.22999999999999998</v>
      </c>
      <c r="F4" s="27"/>
      <c r="G4" s="27"/>
      <c r="H4" s="27"/>
      <c r="I4" s="27"/>
      <c r="J4" s="27"/>
      <c r="K4" s="27"/>
      <c r="L4" s="27"/>
      <c r="M4" s="27"/>
    </row>
    <row r="5" spans="1:13" ht="26.25">
      <c r="A5" s="75"/>
      <c r="B5" s="80" t="s">
        <v>54</v>
      </c>
      <c r="C5" s="76" t="str">
        <f>'Performance Scores'!B21</f>
        <v>Indoor Environmental Quality</v>
      </c>
      <c r="D5" s="77">
        <f>'Performance Scores'!C21</f>
        <v>3.5</v>
      </c>
      <c r="E5" s="78">
        <f>Weights!F6</f>
        <v>0.11</v>
      </c>
      <c r="F5" s="27"/>
      <c r="G5" s="27"/>
      <c r="H5" s="27"/>
      <c r="I5" s="27"/>
      <c r="J5" s="27"/>
      <c r="K5" s="27"/>
      <c r="L5" s="27"/>
      <c r="M5" s="27"/>
    </row>
    <row r="6" spans="1:13" ht="26.25">
      <c r="A6" s="75"/>
      <c r="B6" s="80" t="s">
        <v>59</v>
      </c>
      <c r="C6" s="76" t="str">
        <f>'Performance Scores'!B27</f>
        <v>Cost and Economic Aspects</v>
      </c>
      <c r="D6" s="77">
        <f>'Performance Scores'!C27</f>
        <v>2.25</v>
      </c>
      <c r="E6" s="78">
        <f>Weights!F7</f>
        <v>0.08</v>
      </c>
      <c r="F6" s="27"/>
      <c r="G6" s="27"/>
      <c r="H6" s="27"/>
      <c r="I6" s="27"/>
      <c r="J6" s="27"/>
      <c r="K6" s="27"/>
      <c r="L6" s="27"/>
      <c r="M6" s="27"/>
    </row>
    <row r="7" spans="1:13" ht="31.5">
      <c r="A7" s="75"/>
      <c r="B7" s="274" t="s">
        <v>87</v>
      </c>
      <c r="C7" s="274"/>
      <c r="D7" s="273">
        <f>D3*E3+D4*E4+D5*E5+D6*E6</f>
        <v>1.7147766106442579</v>
      </c>
      <c r="E7" s="273"/>
      <c r="F7" s="27"/>
      <c r="G7" s="27"/>
      <c r="H7" s="27"/>
      <c r="I7" s="27"/>
      <c r="J7" s="27"/>
      <c r="K7" s="27"/>
      <c r="L7" s="27"/>
      <c r="M7" s="27"/>
    </row>
    <row r="8" spans="1:13">
      <c r="A8" s="75"/>
      <c r="B8" s="81"/>
      <c r="C8" s="25"/>
      <c r="D8" s="104"/>
      <c r="E8" s="105"/>
      <c r="F8" s="27"/>
      <c r="G8" s="27"/>
      <c r="H8" s="27"/>
      <c r="I8" s="27"/>
      <c r="J8" s="27"/>
      <c r="K8" s="27"/>
      <c r="L8" s="27"/>
      <c r="M8" s="27"/>
    </row>
    <row r="9" spans="1:13">
      <c r="A9" s="75"/>
      <c r="B9" s="26"/>
      <c r="C9" s="28"/>
      <c r="D9" s="84"/>
      <c r="E9" s="97"/>
      <c r="F9" s="27"/>
      <c r="G9" s="27"/>
      <c r="H9" s="27"/>
      <c r="I9" s="27"/>
      <c r="J9" s="27"/>
      <c r="K9" s="27"/>
      <c r="L9" s="27"/>
      <c r="M9" s="27"/>
    </row>
    <row r="10" spans="1:13" ht="21">
      <c r="A10" s="75"/>
      <c r="B10" s="26"/>
      <c r="C10" s="28"/>
      <c r="D10" s="85">
        <v>5</v>
      </c>
      <c r="E10" s="257" t="s">
        <v>133</v>
      </c>
      <c r="F10" s="27"/>
      <c r="G10" s="27"/>
      <c r="H10" s="27"/>
      <c r="I10" s="27"/>
      <c r="J10" s="27"/>
      <c r="K10" s="27"/>
      <c r="L10" s="27"/>
      <c r="M10" s="27"/>
    </row>
    <row r="11" spans="1:13">
      <c r="A11" s="75"/>
      <c r="B11" s="79" t="str">
        <f>B3</f>
        <v>B</v>
      </c>
      <c r="C11" s="82">
        <f>D3</f>
        <v>1.0569170771756979</v>
      </c>
      <c r="D11" s="84"/>
      <c r="E11" s="98"/>
      <c r="F11" s="27"/>
      <c r="G11" s="27"/>
      <c r="H11" s="27"/>
      <c r="I11" s="27"/>
      <c r="J11" s="27"/>
      <c r="K11" s="27"/>
      <c r="L11" s="27"/>
      <c r="M11" s="27"/>
    </row>
    <row r="12" spans="1:13">
      <c r="A12" s="75"/>
      <c r="B12" s="79" t="str">
        <f>B4</f>
        <v>C</v>
      </c>
      <c r="C12" s="82">
        <f>D4</f>
        <v>2.3337595907928388</v>
      </c>
      <c r="D12" s="86"/>
      <c r="E12" s="99"/>
      <c r="F12" s="27"/>
      <c r="G12" s="27"/>
      <c r="H12" s="27"/>
      <c r="I12" s="27"/>
      <c r="J12" s="27"/>
      <c r="K12" s="27"/>
      <c r="L12" s="27"/>
      <c r="M12" s="27"/>
    </row>
    <row r="13" spans="1:13" ht="21">
      <c r="A13" s="75"/>
      <c r="B13" s="79" t="str">
        <f>B5</f>
        <v>D</v>
      </c>
      <c r="C13" s="82">
        <f>D5</f>
        <v>3.5</v>
      </c>
      <c r="D13" s="87">
        <v>4</v>
      </c>
      <c r="E13" s="256" t="s">
        <v>110</v>
      </c>
      <c r="F13" s="27"/>
      <c r="G13" s="27"/>
      <c r="H13" s="27"/>
      <c r="I13" s="27"/>
      <c r="J13" s="27"/>
      <c r="K13" s="27"/>
      <c r="L13" s="27"/>
      <c r="M13" s="27"/>
    </row>
    <row r="14" spans="1:13">
      <c r="A14" s="75"/>
      <c r="B14" s="79" t="str">
        <f>B6</f>
        <v>G</v>
      </c>
      <c r="C14" s="82">
        <f>D6</f>
        <v>2.25</v>
      </c>
      <c r="D14" s="86"/>
      <c r="E14" s="99"/>
      <c r="F14" s="27"/>
      <c r="G14" s="27"/>
      <c r="H14" s="27"/>
      <c r="I14" s="27"/>
      <c r="J14" s="27"/>
      <c r="K14" s="27"/>
      <c r="L14" s="27"/>
      <c r="M14" s="27"/>
    </row>
    <row r="15" spans="1:13">
      <c r="A15" s="75"/>
      <c r="B15" s="79"/>
      <c r="C15" s="83"/>
      <c r="D15" s="88"/>
      <c r="E15" s="235"/>
      <c r="F15" s="27"/>
      <c r="G15" s="27"/>
      <c r="H15" s="27"/>
      <c r="I15" s="27"/>
      <c r="J15" s="27"/>
      <c r="K15" s="27"/>
      <c r="L15" s="27"/>
      <c r="M15" s="27"/>
    </row>
    <row r="16" spans="1:13" ht="21">
      <c r="A16" s="75"/>
      <c r="B16" s="79"/>
      <c r="C16" s="83"/>
      <c r="D16" s="89">
        <v>3</v>
      </c>
      <c r="E16" s="236" t="s">
        <v>106</v>
      </c>
      <c r="F16" s="27"/>
      <c r="G16" s="27"/>
      <c r="H16" s="27"/>
      <c r="I16" s="27"/>
      <c r="J16" s="27"/>
      <c r="K16" s="27"/>
      <c r="L16" s="27"/>
      <c r="M16" s="27"/>
    </row>
    <row r="17" spans="1:14">
      <c r="A17" s="75"/>
      <c r="B17" s="79"/>
      <c r="C17" s="83"/>
      <c r="D17" s="88"/>
      <c r="E17" s="235"/>
      <c r="F17" s="27"/>
      <c r="G17" s="27"/>
      <c r="H17" s="27"/>
      <c r="I17" s="27"/>
      <c r="J17" s="27"/>
      <c r="K17" s="27"/>
      <c r="L17" s="27"/>
      <c r="M17" s="27"/>
    </row>
    <row r="18" spans="1:14" ht="18.75">
      <c r="A18" s="75"/>
      <c r="B18" s="79"/>
      <c r="C18" s="83"/>
      <c r="D18" s="90"/>
      <c r="E18" s="100"/>
      <c r="F18" s="27"/>
      <c r="G18" s="27"/>
      <c r="H18" s="27"/>
      <c r="I18" s="27"/>
      <c r="J18" s="27"/>
      <c r="K18" s="27"/>
      <c r="L18" s="27"/>
      <c r="M18" s="27"/>
    </row>
    <row r="19" spans="1:14" ht="21">
      <c r="A19" s="75"/>
      <c r="B19" s="26"/>
      <c r="C19" s="28"/>
      <c r="D19" s="90">
        <v>2</v>
      </c>
      <c r="E19" s="237" t="s">
        <v>153</v>
      </c>
      <c r="F19" s="27"/>
      <c r="G19" s="27"/>
      <c r="H19" s="27"/>
      <c r="I19" s="27"/>
      <c r="J19" s="27"/>
      <c r="K19" s="27"/>
      <c r="L19" s="27"/>
      <c r="M19" s="27"/>
    </row>
    <row r="20" spans="1:14" ht="18.75">
      <c r="B20" s="26"/>
      <c r="C20" s="28"/>
      <c r="D20" s="90"/>
      <c r="E20" s="100"/>
      <c r="F20" s="27"/>
      <c r="G20" s="27"/>
      <c r="H20" s="27"/>
      <c r="I20" s="27"/>
      <c r="J20" s="27"/>
      <c r="K20" s="27"/>
      <c r="L20" s="27"/>
      <c r="M20" s="27"/>
    </row>
    <row r="21" spans="1:14">
      <c r="B21" s="26"/>
      <c r="C21" s="28"/>
      <c r="D21" s="91"/>
      <c r="E21" s="101"/>
      <c r="F21" s="27"/>
      <c r="G21" s="27"/>
      <c r="H21" s="27"/>
      <c r="I21" s="27"/>
      <c r="J21" s="27"/>
      <c r="K21" s="27"/>
      <c r="L21" s="27"/>
      <c r="M21" s="27"/>
    </row>
    <row r="22" spans="1:14" ht="21">
      <c r="B22" s="26"/>
      <c r="C22" s="28"/>
      <c r="D22" s="92">
        <v>1</v>
      </c>
      <c r="E22" s="255" t="s">
        <v>109</v>
      </c>
      <c r="F22" s="27"/>
      <c r="G22" s="27"/>
      <c r="H22" s="27"/>
      <c r="I22" s="27"/>
      <c r="J22" s="27"/>
      <c r="K22" s="27"/>
      <c r="L22" s="27"/>
      <c r="M22" s="27"/>
    </row>
    <row r="23" spans="1:14">
      <c r="B23" s="26"/>
      <c r="C23" s="28"/>
      <c r="D23" s="91"/>
      <c r="E23" s="101"/>
      <c r="F23" s="27"/>
      <c r="G23" s="27"/>
      <c r="H23" s="27"/>
      <c r="I23" s="27"/>
      <c r="J23" s="27"/>
      <c r="K23" s="27"/>
      <c r="L23" s="27"/>
      <c r="M23" s="27"/>
    </row>
    <row r="24" spans="1:14">
      <c r="B24" s="26"/>
      <c r="C24" s="28"/>
      <c r="D24" s="93"/>
      <c r="E24" s="102"/>
      <c r="F24" s="27"/>
      <c r="G24" s="27"/>
      <c r="H24" s="27"/>
      <c r="I24" s="27"/>
      <c r="J24" s="27"/>
      <c r="K24" s="27"/>
      <c r="L24" s="27"/>
      <c r="M24" s="27"/>
    </row>
    <row r="25" spans="1:14" ht="21">
      <c r="B25" s="26"/>
      <c r="C25" s="28"/>
      <c r="D25" s="94">
        <v>0</v>
      </c>
      <c r="E25" s="253" t="s">
        <v>107</v>
      </c>
      <c r="F25" s="27"/>
      <c r="G25" s="27"/>
      <c r="H25" s="27"/>
      <c r="I25" s="27"/>
      <c r="J25" s="27"/>
      <c r="K25" s="27"/>
      <c r="L25" s="27"/>
      <c r="M25" s="27"/>
    </row>
    <row r="26" spans="1:14">
      <c r="B26" s="26"/>
      <c r="C26" s="28"/>
      <c r="D26" s="93"/>
      <c r="E26" s="102"/>
      <c r="F26" s="27"/>
      <c r="G26" s="27"/>
      <c r="H26" s="27"/>
      <c r="I26" s="27"/>
      <c r="J26" s="27"/>
      <c r="K26" s="27"/>
      <c r="L26" s="27"/>
      <c r="M26" s="27"/>
    </row>
    <row r="27" spans="1:14">
      <c r="B27" s="26"/>
      <c r="C27" s="28"/>
      <c r="D27" s="95"/>
      <c r="E27" s="103"/>
      <c r="F27" s="75"/>
      <c r="G27" s="75"/>
      <c r="H27" s="75"/>
      <c r="I27" s="75"/>
      <c r="J27" s="75"/>
      <c r="K27" s="75"/>
      <c r="L27" s="75"/>
      <c r="M27" s="75"/>
    </row>
    <row r="28" spans="1:14" ht="21">
      <c r="B28" s="26"/>
      <c r="C28" s="28"/>
      <c r="D28" s="96">
        <v>-1</v>
      </c>
      <c r="E28" s="254" t="s">
        <v>108</v>
      </c>
      <c r="F28" s="75"/>
      <c r="G28" s="75"/>
      <c r="H28" s="75"/>
      <c r="I28" s="75"/>
      <c r="J28" s="75"/>
      <c r="K28" s="75"/>
      <c r="L28" s="75"/>
      <c r="M28" s="75"/>
    </row>
    <row r="29" spans="1:14">
      <c r="B29" s="26"/>
      <c r="C29" s="28"/>
      <c r="D29" s="95"/>
      <c r="E29" s="103"/>
      <c r="F29" s="75"/>
      <c r="G29" s="75"/>
      <c r="H29" s="75"/>
      <c r="I29" s="75"/>
      <c r="J29" s="75"/>
      <c r="K29" s="75"/>
      <c r="L29" s="75"/>
      <c r="M29" s="75"/>
    </row>
    <row r="30" spans="1:14">
      <c r="B30" s="29"/>
      <c r="C30" s="31"/>
      <c r="D30" s="106"/>
      <c r="E30" s="107"/>
      <c r="F30" s="75"/>
      <c r="G30" s="75"/>
      <c r="H30" s="75"/>
      <c r="I30" s="75"/>
      <c r="J30" s="75"/>
      <c r="K30" s="75"/>
      <c r="L30" s="75"/>
      <c r="M30" s="75"/>
    </row>
    <row r="31" spans="1:14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3:14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3:14"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3:14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3:14"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3:14"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3:14"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</row>
    <row r="39" spans="3:14"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3:14"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3:14"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3:14"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3:14"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3:14"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3:14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3:14"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3:14"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</row>
    <row r="48" spans="3:14"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3:14"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3:14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3:14"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3:14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3:14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3:14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</row>
    <row r="55" spans="3:14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</row>
    <row r="56" spans="3:14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</row>
    <row r="57" spans="3:14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</row>
    <row r="58" spans="3:14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</row>
    <row r="59" spans="3:14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</row>
    <row r="60" spans="3:14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</row>
    <row r="61" spans="3:14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</row>
    <row r="62" spans="3:14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spans="3:14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</row>
    <row r="64" spans="3:14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</row>
    <row r="65" spans="3:14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3:14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</row>
    <row r="67" spans="3:14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3:14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  <row r="69" spans="3:14"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</row>
    <row r="70" spans="3:14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</row>
    <row r="71" spans="3:14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</row>
    <row r="72" spans="3:14"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3:14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</row>
    <row r="74" spans="3:14"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3:14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3:14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3:14"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3:14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</row>
    <row r="79" spans="3:14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3:14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  <row r="81" spans="3:14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</row>
    <row r="82" spans="3:14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</row>
    <row r="83" spans="3:14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</row>
    <row r="84" spans="3:14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</row>
    <row r="85" spans="3:14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</row>
    <row r="86" spans="3:14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</row>
    <row r="87" spans="3:14"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</row>
    <row r="88" spans="3:14"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</row>
    <row r="89" spans="3:14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</row>
    <row r="90" spans="3:14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</row>
    <row r="91" spans="3:14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</row>
    <row r="92" spans="3:14"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</row>
    <row r="93" spans="3:14"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</row>
    <row r="94" spans="3:14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</row>
    <row r="95" spans="3:14"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</row>
    <row r="96" spans="3:14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</row>
    <row r="97" spans="3:14"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</row>
    <row r="98" spans="3:14"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</row>
    <row r="99" spans="3:14"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</row>
    <row r="100" spans="3:14"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</row>
    <row r="101" spans="3:14"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</row>
    <row r="102" spans="3:14"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</row>
    <row r="103" spans="3:14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</row>
    <row r="104" spans="3:14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</row>
    <row r="105" spans="3:14"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</row>
    <row r="106" spans="3:14"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</row>
    <row r="107" spans="3:14"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</row>
    <row r="108" spans="3:14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</row>
    <row r="109" spans="3:14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</row>
    <row r="110" spans="3:14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</row>
    <row r="111" spans="3:14"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</row>
    <row r="112" spans="3:14"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</row>
    <row r="113" spans="3:14"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</row>
    <row r="114" spans="3:14"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</row>
    <row r="115" spans="3:14"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</row>
    <row r="116" spans="3:14"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</row>
    <row r="117" spans="3:14"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</row>
    <row r="118" spans="3:14"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</row>
    <row r="119" spans="3:14"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</row>
    <row r="120" spans="3:14"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</row>
    <row r="121" spans="3:14"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</row>
    <row r="122" spans="3:14"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</row>
    <row r="123" spans="3:14"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</row>
    <row r="124" spans="3:14"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</row>
    <row r="125" spans="3:14"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</row>
    <row r="126" spans="3:14"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</row>
    <row r="127" spans="3:14"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</row>
    <row r="128" spans="3:14"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</row>
    <row r="129" spans="3:14"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</row>
    <row r="130" spans="3:14"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</row>
    <row r="131" spans="3:14"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</row>
    <row r="132" spans="3:14"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</row>
    <row r="133" spans="3:14"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</row>
    <row r="134" spans="3:14"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</row>
    <row r="135" spans="3:14"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</row>
    <row r="136" spans="3:14"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</row>
    <row r="137" spans="3:14"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</row>
    <row r="138" spans="3:14"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</row>
    <row r="139" spans="3:14"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</row>
    <row r="140" spans="3:14"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</row>
    <row r="141" spans="3:14"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</row>
    <row r="142" spans="3:14"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</row>
    <row r="143" spans="3:14"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</row>
    <row r="144" spans="3:14"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</row>
    <row r="145" spans="3:14"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</row>
    <row r="146" spans="3:14"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</row>
    <row r="147" spans="3:14"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</row>
    <row r="148" spans="3:14"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</row>
    <row r="149" spans="3:14"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</row>
    <row r="150" spans="3:14"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</row>
    <row r="151" spans="3:14"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</row>
    <row r="152" spans="3:14"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</row>
    <row r="153" spans="3:14"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</row>
    <row r="154" spans="3:14"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</row>
    <row r="155" spans="3:14"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3:14"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</row>
    <row r="157" spans="3:14"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</row>
    <row r="158" spans="3:14"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</row>
    <row r="159" spans="3:14"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</row>
    <row r="160" spans="3:14"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</row>
    <row r="161" spans="3:14"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</row>
    <row r="162" spans="3:14"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</row>
    <row r="163" spans="3:14"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</row>
    <row r="164" spans="3:14"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</row>
    <row r="165" spans="3:14"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</row>
    <row r="166" spans="3:14"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</row>
    <row r="167" spans="3:14"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</row>
    <row r="168" spans="3:14"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</row>
    <row r="169" spans="3:14"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</row>
    <row r="170" spans="3:14"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</row>
    <row r="171" spans="3:14"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3:14"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</row>
    <row r="173" spans="3:14"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</row>
    <row r="174" spans="3:14"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</row>
    <row r="175" spans="3:14"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</row>
    <row r="176" spans="3:14"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</row>
    <row r="177" spans="3:14"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</row>
    <row r="178" spans="3:14"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</row>
    <row r="179" spans="3:14"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</row>
    <row r="180" spans="3:14"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</row>
    <row r="181" spans="3:14"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</row>
    <row r="182" spans="3:14"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</row>
    <row r="183" spans="3:14"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</row>
    <row r="184" spans="3:14"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</row>
    <row r="185" spans="3:14"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</row>
    <row r="186" spans="3:14"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</row>
    <row r="187" spans="3:14"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</row>
    <row r="188" spans="3:14"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</row>
    <row r="189" spans="3:14"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</row>
    <row r="190" spans="3:14"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</row>
    <row r="191" spans="3:14"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</row>
    <row r="192" spans="3:14"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</row>
    <row r="193" spans="3:14"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</row>
    <row r="194" spans="3:14"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</row>
    <row r="195" spans="3:14"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</row>
    <row r="196" spans="3:14"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</row>
    <row r="197" spans="3:14"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</row>
    <row r="198" spans="3:14"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</row>
    <row r="199" spans="3:14"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</row>
    <row r="200" spans="3:14"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</row>
    <row r="201" spans="3:14"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</row>
    <row r="202" spans="3:14"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</row>
    <row r="203" spans="3:14"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</row>
    <row r="204" spans="3:14"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3:14"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</row>
    <row r="206" spans="3:14"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</row>
    <row r="207" spans="3:14"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</row>
    <row r="208" spans="3:14"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</row>
    <row r="209" spans="3:14"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</row>
    <row r="210" spans="3:14"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</row>
    <row r="211" spans="3:14"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</row>
    <row r="212" spans="3:14"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</row>
    <row r="213" spans="3:14"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</row>
    <row r="214" spans="3:14"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</row>
    <row r="215" spans="3:14"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</row>
    <row r="216" spans="3:14"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</row>
    <row r="217" spans="3:14"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</row>
    <row r="218" spans="3:14"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</row>
    <row r="219" spans="3:14"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</row>
    <row r="220" spans="3:14"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</row>
    <row r="221" spans="3:14"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</row>
    <row r="222" spans="3:14"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</row>
    <row r="223" spans="3:14"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</row>
    <row r="224" spans="3:14"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</row>
    <row r="225" spans="3:14"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</row>
    <row r="226" spans="3:14"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</row>
    <row r="227" spans="3:14"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</row>
    <row r="228" spans="3:14"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</row>
    <row r="229" spans="3:14"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</row>
    <row r="230" spans="3:14"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</row>
    <row r="231" spans="3:14"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</row>
    <row r="232" spans="3:14"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</row>
    <row r="233" spans="3:14"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</row>
    <row r="234" spans="3:14"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</row>
    <row r="235" spans="3:14"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</row>
    <row r="236" spans="3:14"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3:14">
      <c r="F237" s="75"/>
      <c r="G237" s="75"/>
      <c r="H237" s="75"/>
      <c r="I237" s="75"/>
      <c r="J237" s="75"/>
      <c r="K237" s="75"/>
      <c r="L237" s="75"/>
      <c r="M237" s="75"/>
    </row>
    <row r="238" spans="3:14">
      <c r="F238" s="75"/>
      <c r="G238" s="75"/>
      <c r="H238" s="75"/>
      <c r="I238" s="75"/>
      <c r="J238" s="75"/>
      <c r="K238" s="75"/>
      <c r="L238" s="75"/>
      <c r="M238" s="75"/>
    </row>
    <row r="239" spans="3:14">
      <c r="F239" s="75"/>
      <c r="G239" s="75"/>
      <c r="H239" s="75"/>
      <c r="I239" s="75"/>
      <c r="J239" s="75"/>
      <c r="K239" s="75"/>
      <c r="L239" s="75"/>
      <c r="M239" s="75"/>
    </row>
    <row r="240" spans="3:14">
      <c r="F240" s="75"/>
      <c r="G240" s="75"/>
      <c r="H240" s="75"/>
      <c r="I240" s="75"/>
      <c r="J240" s="75"/>
      <c r="K240" s="75"/>
      <c r="L240" s="75"/>
      <c r="M240" s="75"/>
    </row>
    <row r="241" spans="6:13">
      <c r="F241" s="75"/>
      <c r="G241" s="75"/>
      <c r="H241" s="75"/>
      <c r="I241" s="75"/>
      <c r="J241" s="75"/>
      <c r="K241" s="75"/>
      <c r="L241" s="75"/>
      <c r="M241" s="75"/>
    </row>
    <row r="242" spans="6:13">
      <c r="F242" s="75"/>
      <c r="G242" s="75"/>
      <c r="H242" s="75"/>
      <c r="I242" s="75"/>
      <c r="J242" s="75"/>
      <c r="K242" s="75"/>
      <c r="L242" s="75"/>
      <c r="M242" s="75"/>
    </row>
    <row r="243" spans="6:13">
      <c r="F243" s="75"/>
      <c r="G243" s="75"/>
      <c r="H243" s="75"/>
      <c r="I243" s="75"/>
      <c r="J243" s="75"/>
      <c r="K243" s="75"/>
      <c r="L243" s="75"/>
      <c r="M243" s="75"/>
    </row>
    <row r="244" spans="6:13">
      <c r="F244" s="75"/>
      <c r="G244" s="75"/>
      <c r="H244" s="75"/>
      <c r="I244" s="75"/>
      <c r="J244" s="75"/>
      <c r="K244" s="75"/>
      <c r="L244" s="75"/>
      <c r="M244" s="75"/>
    </row>
    <row r="245" spans="6:13">
      <c r="F245" s="75"/>
      <c r="G245" s="75"/>
      <c r="H245" s="75"/>
      <c r="I245" s="75"/>
      <c r="J245" s="75"/>
      <c r="K245" s="75"/>
      <c r="L245" s="75"/>
      <c r="M245" s="75"/>
    </row>
    <row r="246" spans="6:13">
      <c r="F246" s="75"/>
      <c r="G246" s="75"/>
      <c r="H246" s="75"/>
      <c r="I246" s="75"/>
      <c r="J246" s="75"/>
      <c r="K246" s="75"/>
      <c r="L246" s="75"/>
      <c r="M246" s="75"/>
    </row>
    <row r="247" spans="6:13">
      <c r="F247" s="75"/>
      <c r="G247" s="75"/>
      <c r="H247" s="75"/>
      <c r="I247" s="75"/>
      <c r="J247" s="75"/>
      <c r="K247" s="75"/>
      <c r="L247" s="75"/>
      <c r="M247" s="75"/>
    </row>
    <row r="248" spans="6:13">
      <c r="F248" s="75"/>
      <c r="G248" s="75"/>
      <c r="H248" s="75"/>
      <c r="I248" s="75"/>
      <c r="J248" s="75"/>
      <c r="K248" s="75"/>
      <c r="L248" s="75"/>
      <c r="M248" s="75"/>
    </row>
    <row r="249" spans="6:13">
      <c r="F249" s="75"/>
      <c r="G249" s="75"/>
      <c r="H249" s="75"/>
      <c r="I249" s="75"/>
      <c r="J249" s="75"/>
      <c r="K249" s="75"/>
      <c r="L249" s="75"/>
      <c r="M249" s="75"/>
    </row>
    <row r="250" spans="6:13">
      <c r="F250" s="75"/>
      <c r="G250" s="75"/>
      <c r="H250" s="75"/>
      <c r="I250" s="75"/>
      <c r="J250" s="75"/>
      <c r="K250" s="75"/>
      <c r="L250" s="75"/>
      <c r="M250" s="75"/>
    </row>
    <row r="251" spans="6:13">
      <c r="F251" s="75"/>
      <c r="G251" s="75"/>
      <c r="H251" s="75"/>
      <c r="I251" s="75"/>
      <c r="J251" s="75"/>
      <c r="K251" s="75"/>
      <c r="L251" s="75"/>
      <c r="M251" s="75"/>
    </row>
    <row r="252" spans="6:13">
      <c r="F252" s="75"/>
      <c r="G252" s="75"/>
      <c r="H252" s="75"/>
      <c r="I252" s="75"/>
      <c r="J252" s="75"/>
      <c r="K252" s="75"/>
      <c r="L252" s="75"/>
      <c r="M252" s="75"/>
    </row>
    <row r="253" spans="6:13">
      <c r="F253" s="75"/>
      <c r="G253" s="75"/>
      <c r="H253" s="75"/>
      <c r="I253" s="75"/>
      <c r="J253" s="75"/>
      <c r="K253" s="75"/>
      <c r="L253" s="75"/>
      <c r="M253" s="75"/>
    </row>
    <row r="254" spans="6:13">
      <c r="F254" s="75"/>
      <c r="G254" s="75"/>
      <c r="H254" s="75"/>
      <c r="I254" s="75"/>
      <c r="J254" s="75"/>
      <c r="K254" s="75"/>
      <c r="L254" s="75"/>
      <c r="M254" s="75"/>
    </row>
    <row r="255" spans="6:13">
      <c r="F255" s="75"/>
      <c r="G255" s="75"/>
      <c r="H255" s="75"/>
      <c r="I255" s="75"/>
      <c r="J255" s="75"/>
      <c r="K255" s="75"/>
      <c r="L255" s="75"/>
      <c r="M255" s="75"/>
    </row>
    <row r="256" spans="6:13">
      <c r="F256" s="75"/>
      <c r="G256" s="75"/>
      <c r="H256" s="75"/>
      <c r="I256" s="75"/>
      <c r="J256" s="75"/>
      <c r="K256" s="75"/>
      <c r="L256" s="75"/>
      <c r="M256" s="75"/>
    </row>
    <row r="257" spans="6:13">
      <c r="F257" s="75"/>
      <c r="G257" s="75"/>
      <c r="H257" s="75"/>
      <c r="I257" s="75"/>
      <c r="J257" s="75"/>
      <c r="K257" s="75"/>
      <c r="L257" s="75"/>
      <c r="M257" s="75"/>
    </row>
    <row r="258" spans="6:13">
      <c r="F258" s="75"/>
      <c r="G258" s="75"/>
      <c r="H258" s="75"/>
      <c r="I258" s="75"/>
      <c r="J258" s="75"/>
      <c r="K258" s="75"/>
      <c r="L258" s="75"/>
      <c r="M258" s="75"/>
    </row>
    <row r="259" spans="6:13">
      <c r="F259" s="75"/>
      <c r="G259" s="75"/>
      <c r="H259" s="75"/>
      <c r="I259" s="75"/>
      <c r="J259" s="75"/>
      <c r="K259" s="75"/>
      <c r="L259" s="75"/>
      <c r="M259" s="75"/>
    </row>
    <row r="260" spans="6:13">
      <c r="F260" s="75"/>
      <c r="G260" s="75"/>
      <c r="H260" s="75"/>
      <c r="I260" s="75"/>
      <c r="J260" s="75"/>
      <c r="K260" s="75"/>
      <c r="L260" s="75"/>
      <c r="M260" s="75"/>
    </row>
    <row r="261" spans="6:13">
      <c r="F261" s="75"/>
      <c r="G261" s="75"/>
      <c r="H261" s="75"/>
      <c r="I261" s="75"/>
      <c r="J261" s="75"/>
      <c r="K261" s="75"/>
      <c r="L261" s="75"/>
      <c r="M261" s="75"/>
    </row>
    <row r="262" spans="6:13">
      <c r="F262" s="75"/>
      <c r="G262" s="75"/>
      <c r="H262" s="75"/>
      <c r="I262" s="75"/>
      <c r="J262" s="75"/>
      <c r="K262" s="75"/>
      <c r="L262" s="75"/>
      <c r="M262" s="75"/>
    </row>
    <row r="263" spans="6:13">
      <c r="F263" s="75"/>
      <c r="G263" s="75"/>
      <c r="H263" s="75"/>
      <c r="I263" s="75"/>
      <c r="J263" s="75"/>
      <c r="K263" s="75"/>
      <c r="L263" s="75"/>
      <c r="M263" s="75"/>
    </row>
    <row r="264" spans="6:13">
      <c r="F264" s="75"/>
      <c r="G264" s="75"/>
      <c r="H264" s="75"/>
      <c r="I264" s="75"/>
      <c r="J264" s="75"/>
      <c r="K264" s="75"/>
      <c r="L264" s="75"/>
      <c r="M264" s="75"/>
    </row>
    <row r="265" spans="6:13">
      <c r="F265" s="75"/>
      <c r="G265" s="75"/>
      <c r="H265" s="75"/>
      <c r="I265" s="75"/>
      <c r="J265" s="75"/>
      <c r="K265" s="75"/>
      <c r="L265" s="75"/>
      <c r="M265" s="75"/>
    </row>
    <row r="266" spans="6:13">
      <c r="F266" s="75"/>
      <c r="G266" s="75"/>
      <c r="H266" s="75"/>
      <c r="I266" s="75"/>
      <c r="J266" s="75"/>
      <c r="K266" s="75"/>
      <c r="L266" s="75"/>
      <c r="M266" s="75"/>
    </row>
    <row r="267" spans="6:13">
      <c r="F267" s="75"/>
      <c r="G267" s="75"/>
      <c r="H267" s="75"/>
      <c r="I267" s="75"/>
      <c r="J267" s="75"/>
      <c r="K267" s="75"/>
      <c r="L267" s="75"/>
      <c r="M267" s="75"/>
    </row>
    <row r="268" spans="6:13">
      <c r="F268" s="75"/>
      <c r="G268" s="75"/>
      <c r="H268" s="75"/>
      <c r="I268" s="75"/>
      <c r="J268" s="75"/>
      <c r="K268" s="75"/>
      <c r="L268" s="75"/>
      <c r="M268" s="75"/>
    </row>
    <row r="269" spans="6:13">
      <c r="F269" s="75"/>
      <c r="G269" s="75"/>
      <c r="H269" s="75"/>
      <c r="I269" s="75"/>
      <c r="J269" s="75"/>
      <c r="K269" s="75"/>
      <c r="L269" s="75"/>
      <c r="M269" s="75"/>
    </row>
    <row r="270" spans="6:13">
      <c r="F270" s="75"/>
      <c r="G270" s="75"/>
      <c r="H270" s="75"/>
      <c r="I270" s="75"/>
      <c r="J270" s="75"/>
      <c r="K270" s="75"/>
      <c r="L270" s="75"/>
      <c r="M270" s="75"/>
    </row>
    <row r="271" spans="6:13">
      <c r="F271" s="75"/>
      <c r="G271" s="75"/>
      <c r="H271" s="75"/>
      <c r="I271" s="75"/>
      <c r="J271" s="75"/>
      <c r="K271" s="75"/>
      <c r="L271" s="75"/>
      <c r="M271" s="75"/>
    </row>
    <row r="272" spans="6:13">
      <c r="F272" s="75"/>
      <c r="G272" s="75"/>
      <c r="H272" s="75"/>
      <c r="I272" s="75"/>
      <c r="J272" s="75"/>
      <c r="K272" s="75"/>
      <c r="L272" s="75"/>
      <c r="M272" s="75"/>
    </row>
    <row r="273" spans="6:13">
      <c r="F273" s="75"/>
      <c r="G273" s="75"/>
      <c r="H273" s="75"/>
      <c r="I273" s="75"/>
      <c r="J273" s="75"/>
      <c r="K273" s="75"/>
      <c r="L273" s="75"/>
      <c r="M273" s="75"/>
    </row>
    <row r="274" spans="6:13">
      <c r="F274" s="75"/>
      <c r="G274" s="75"/>
      <c r="H274" s="75"/>
      <c r="I274" s="75"/>
      <c r="J274" s="75"/>
      <c r="K274" s="75"/>
      <c r="L274" s="75"/>
      <c r="M274" s="75"/>
    </row>
    <row r="275" spans="6:13">
      <c r="F275" s="75"/>
      <c r="G275" s="75"/>
      <c r="H275" s="75"/>
      <c r="I275" s="75"/>
      <c r="J275" s="75"/>
      <c r="K275" s="75"/>
      <c r="L275" s="75"/>
      <c r="M275" s="75"/>
    </row>
    <row r="276" spans="6:13">
      <c r="F276" s="75"/>
      <c r="G276" s="75"/>
      <c r="H276" s="75"/>
      <c r="I276" s="75"/>
      <c r="J276" s="75"/>
      <c r="K276" s="75"/>
      <c r="L276" s="75"/>
      <c r="M276" s="75"/>
    </row>
    <row r="277" spans="6:13">
      <c r="F277" s="75"/>
      <c r="G277" s="75"/>
      <c r="H277" s="75"/>
      <c r="I277" s="75"/>
      <c r="J277" s="75"/>
      <c r="K277" s="75"/>
      <c r="L277" s="75"/>
      <c r="M277" s="75"/>
    </row>
    <row r="278" spans="6:13">
      <c r="F278" s="75"/>
      <c r="G278" s="75"/>
      <c r="H278" s="75"/>
      <c r="I278" s="75"/>
      <c r="J278" s="75"/>
      <c r="K278" s="75"/>
      <c r="L278" s="75"/>
      <c r="M278" s="75"/>
    </row>
    <row r="279" spans="6:13">
      <c r="F279" s="75"/>
      <c r="G279" s="75"/>
      <c r="H279" s="75"/>
      <c r="I279" s="75"/>
      <c r="J279" s="75"/>
      <c r="K279" s="75"/>
      <c r="L279" s="75"/>
      <c r="M279" s="75"/>
    </row>
    <row r="280" spans="6:13">
      <c r="F280" s="75"/>
      <c r="G280" s="75"/>
      <c r="H280" s="75"/>
      <c r="I280" s="75"/>
      <c r="J280" s="75"/>
      <c r="K280" s="75"/>
      <c r="L280" s="75"/>
      <c r="M280" s="75"/>
    </row>
    <row r="281" spans="6:13">
      <c r="F281" s="75"/>
      <c r="G281" s="75"/>
      <c r="H281" s="75"/>
      <c r="I281" s="75"/>
      <c r="J281" s="75"/>
      <c r="K281" s="75"/>
      <c r="L281" s="75"/>
      <c r="M281" s="75"/>
    </row>
    <row r="282" spans="6:13">
      <c r="F282" s="75"/>
      <c r="G282" s="75"/>
      <c r="H282" s="75"/>
      <c r="I282" s="75"/>
      <c r="J282" s="75"/>
      <c r="K282" s="75"/>
      <c r="L282" s="75"/>
      <c r="M282" s="75"/>
    </row>
    <row r="283" spans="6:13">
      <c r="F283" s="75"/>
      <c r="G283" s="75"/>
      <c r="H283" s="75"/>
      <c r="I283" s="75"/>
      <c r="J283" s="75"/>
      <c r="K283" s="75"/>
      <c r="L283" s="75"/>
      <c r="M283" s="75"/>
    </row>
    <row r="284" spans="6:13">
      <c r="F284" s="75"/>
      <c r="G284" s="75"/>
      <c r="H284" s="75"/>
      <c r="I284" s="75"/>
      <c r="J284" s="75"/>
      <c r="K284" s="75"/>
      <c r="L284" s="75"/>
      <c r="M284" s="75"/>
    </row>
    <row r="285" spans="6:13">
      <c r="F285" s="75"/>
      <c r="G285" s="75"/>
      <c r="H285" s="75"/>
      <c r="I285" s="75"/>
      <c r="J285" s="75"/>
      <c r="K285" s="75"/>
      <c r="L285" s="75"/>
      <c r="M285" s="75"/>
    </row>
    <row r="286" spans="6:13">
      <c r="F286" s="75"/>
      <c r="G286" s="75"/>
      <c r="H286" s="75"/>
      <c r="I286" s="75"/>
      <c r="J286" s="75"/>
      <c r="K286" s="75"/>
      <c r="L286" s="75"/>
      <c r="M286" s="75"/>
    </row>
    <row r="287" spans="6:13">
      <c r="F287" s="75"/>
      <c r="G287" s="75"/>
      <c r="H287" s="75"/>
      <c r="I287" s="75"/>
      <c r="J287" s="75"/>
      <c r="K287" s="75"/>
      <c r="L287" s="75"/>
      <c r="M287" s="75"/>
    </row>
    <row r="288" spans="6:13">
      <c r="F288" s="75"/>
      <c r="G288" s="75"/>
      <c r="H288" s="75"/>
      <c r="I288" s="75"/>
      <c r="J288" s="75"/>
      <c r="K288" s="75"/>
      <c r="L288" s="75"/>
      <c r="M288" s="75"/>
    </row>
    <row r="289" spans="6:13">
      <c r="F289" s="75"/>
      <c r="G289" s="75"/>
      <c r="H289" s="75"/>
      <c r="I289" s="75"/>
      <c r="J289" s="75"/>
      <c r="K289" s="75"/>
      <c r="L289" s="75"/>
      <c r="M289" s="75"/>
    </row>
    <row r="290" spans="6:13">
      <c r="F290" s="75"/>
      <c r="G290" s="75"/>
      <c r="H290" s="75"/>
      <c r="I290" s="75"/>
      <c r="J290" s="75"/>
      <c r="K290" s="75"/>
      <c r="L290" s="75"/>
      <c r="M290" s="75"/>
    </row>
    <row r="291" spans="6:13">
      <c r="F291" s="75"/>
      <c r="G291" s="75"/>
      <c r="H291" s="75"/>
      <c r="I291" s="75"/>
      <c r="J291" s="75"/>
      <c r="K291" s="75"/>
      <c r="L291" s="75"/>
      <c r="M291" s="75"/>
    </row>
    <row r="292" spans="6:13">
      <c r="F292" s="75"/>
      <c r="G292" s="75"/>
      <c r="H292" s="75"/>
      <c r="I292" s="75"/>
      <c r="J292" s="75"/>
      <c r="K292" s="75"/>
      <c r="L292" s="75"/>
      <c r="M292" s="75"/>
    </row>
    <row r="293" spans="6:13">
      <c r="F293" s="75"/>
      <c r="G293" s="75"/>
      <c r="H293" s="75"/>
      <c r="I293" s="75"/>
      <c r="J293" s="75"/>
      <c r="K293" s="75"/>
      <c r="L293" s="75"/>
      <c r="M293" s="75"/>
    </row>
    <row r="294" spans="6:13">
      <c r="F294" s="75"/>
      <c r="G294" s="75"/>
      <c r="H294" s="75"/>
      <c r="I294" s="75"/>
      <c r="J294" s="75"/>
      <c r="K294" s="75"/>
      <c r="L294" s="75"/>
      <c r="M294" s="75"/>
    </row>
    <row r="295" spans="6:13">
      <c r="F295" s="75"/>
      <c r="G295" s="75"/>
      <c r="H295" s="75"/>
      <c r="I295" s="75"/>
      <c r="J295" s="75"/>
      <c r="K295" s="75"/>
      <c r="L295" s="75"/>
      <c r="M295" s="75"/>
    </row>
    <row r="296" spans="6:13">
      <c r="F296" s="75"/>
      <c r="G296" s="75"/>
      <c r="H296" s="75"/>
      <c r="I296" s="75"/>
      <c r="J296" s="75"/>
      <c r="K296" s="75"/>
      <c r="L296" s="75"/>
      <c r="M296" s="75"/>
    </row>
  </sheetData>
  <mergeCells count="3">
    <mergeCell ref="D7:E7"/>
    <mergeCell ref="B7:C7"/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Home</vt:lpstr>
      <vt:lpstr>Weights</vt:lpstr>
      <vt:lpstr>Scores B</vt:lpstr>
      <vt:lpstr>Scores C</vt:lpstr>
      <vt:lpstr>Scores D</vt:lpstr>
      <vt:lpstr>Scores G</vt:lpstr>
      <vt:lpstr>Performance Scores</vt:lpstr>
      <vt:lpstr>Passport - KPIs</vt:lpstr>
      <vt:lpstr>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Moro</dc:creator>
  <cp:lastModifiedBy>Paola Borgaro</cp:lastModifiedBy>
  <dcterms:created xsi:type="dcterms:W3CDTF">2018-10-02T14:04:15Z</dcterms:created>
  <dcterms:modified xsi:type="dcterms:W3CDTF">2019-10-23T12:25:30Z</dcterms:modified>
</cp:coreProperties>
</file>